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ttonEAA\Music\CQU\Accounts and Communication\Company\"/>
    </mc:Choice>
  </mc:AlternateContent>
  <xr:revisionPtr revIDLastSave="0" documentId="13_ncr:1_{C9023E5B-BFFD-4FCA-8CC9-4EB0647F2BA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inancial Statements" sheetId="1" r:id="rId1"/>
    <sheet name="Ratios" sheetId="4" r:id="rId2"/>
    <sheet name="NPV, IRR" sheetId="9" r:id="rId3"/>
    <sheet name="Wesfarmers Example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9" i="1" l="1"/>
  <c r="E109" i="1"/>
  <c r="F109" i="1"/>
  <c r="G109" i="1"/>
  <c r="D100" i="1"/>
  <c r="D110" i="1" s="1"/>
  <c r="D112" i="1" s="1"/>
  <c r="E100" i="1"/>
  <c r="E110" i="1" s="1"/>
  <c r="E112" i="1" s="1"/>
  <c r="G100" i="1"/>
  <c r="G94" i="1"/>
  <c r="D52" i="1"/>
  <c r="D20" i="1"/>
  <c r="E20" i="1"/>
  <c r="F20" i="1"/>
  <c r="G20" i="1"/>
  <c r="E69" i="1"/>
  <c r="F69" i="1"/>
  <c r="G69" i="1"/>
  <c r="D69" i="1"/>
  <c r="E87" i="1"/>
  <c r="F100" i="1"/>
  <c r="D94" i="1"/>
  <c r="E94" i="1"/>
  <c r="F94" i="1"/>
  <c r="D87" i="1"/>
  <c r="F87" i="1"/>
  <c r="G87" i="1"/>
  <c r="D79" i="1"/>
  <c r="E79" i="1"/>
  <c r="F79" i="1"/>
  <c r="G79" i="1"/>
  <c r="F68" i="1"/>
  <c r="E68" i="1"/>
  <c r="D68" i="1"/>
  <c r="E60" i="1"/>
  <c r="F60" i="1"/>
  <c r="E52" i="1"/>
  <c r="F52" i="1"/>
  <c r="F43" i="1"/>
  <c r="D36" i="1"/>
  <c r="E36" i="1"/>
  <c r="F36" i="1"/>
  <c r="G36" i="1"/>
  <c r="G68" i="1"/>
  <c r="G60" i="1"/>
  <c r="G52" i="1"/>
  <c r="G61" i="1" s="1"/>
  <c r="D43" i="1"/>
  <c r="E43" i="1"/>
  <c r="G43" i="1"/>
  <c r="P16" i="1"/>
  <c r="G13" i="1"/>
  <c r="F13" i="1"/>
  <c r="E13" i="1"/>
  <c r="D13" i="1"/>
  <c r="B30" i="8"/>
  <c r="C30" i="8"/>
  <c r="D30" i="8"/>
  <c r="E30" i="8"/>
  <c r="F30" i="8" s="1"/>
  <c r="G30" i="8" s="1"/>
  <c r="H30" i="8" s="1"/>
  <c r="I30" i="8" s="1"/>
  <c r="J30" i="8" s="1"/>
  <c r="K30" i="8" s="1"/>
  <c r="L30" i="8" s="1"/>
  <c r="L29" i="8"/>
  <c r="L23" i="8"/>
  <c r="B26" i="8" s="1"/>
  <c r="B24" i="8"/>
  <c r="B13" i="8"/>
  <c r="C13" i="8" s="1"/>
  <c r="D13" i="8" s="1"/>
  <c r="E13" i="8" s="1"/>
  <c r="F13" i="8" s="1"/>
  <c r="G13" i="8" s="1"/>
  <c r="H13" i="8" s="1"/>
  <c r="L12" i="8"/>
  <c r="L6" i="8"/>
  <c r="B7" i="8" s="1"/>
  <c r="B9" i="8"/>
  <c r="F5" i="1"/>
  <c r="E5" i="1" s="1"/>
  <c r="G5" i="4"/>
  <c r="G76" i="1"/>
  <c r="F30" i="1"/>
  <c r="G29" i="1"/>
  <c r="D30" i="1"/>
  <c r="G30" i="1"/>
  <c r="E30" i="1"/>
  <c r="B4" i="4"/>
  <c r="B2" i="4"/>
  <c r="B75" i="1"/>
  <c r="B73" i="1"/>
  <c r="B26" i="1"/>
  <c r="F110" i="1" l="1"/>
  <c r="F112" i="1" s="1"/>
  <c r="G110" i="1"/>
  <c r="G112" i="1" s="1"/>
  <c r="G21" i="1"/>
  <c r="F8" i="1" s="1"/>
  <c r="F21" i="1" s="1"/>
  <c r="E8" i="1" s="1"/>
  <c r="F61" i="1"/>
  <c r="E53" i="1"/>
  <c r="G44" i="1"/>
  <c r="G62" i="1" s="1"/>
  <c r="G53" i="1"/>
  <c r="D61" i="1"/>
  <c r="D44" i="1"/>
  <c r="D53" i="1"/>
  <c r="E61" i="1"/>
  <c r="E44" i="1"/>
  <c r="F44" i="1"/>
  <c r="F53" i="1"/>
  <c r="I13" i="8"/>
  <c r="J13" i="8" s="1"/>
  <c r="K13" i="8" s="1"/>
  <c r="L13" i="8" s="1"/>
  <c r="C16" i="8"/>
  <c r="C17" i="8"/>
  <c r="C15" i="8"/>
  <c r="D5" i="1"/>
  <c r="E76" i="1"/>
  <c r="E29" i="1"/>
  <c r="E5" i="4"/>
  <c r="F5" i="4"/>
  <c r="F76" i="1"/>
  <c r="F29" i="1"/>
  <c r="E21" i="1" l="1"/>
  <c r="D8" i="1" s="1"/>
  <c r="D21" i="1" s="1"/>
  <c r="F62" i="1"/>
  <c r="D62" i="1"/>
  <c r="E62" i="1"/>
  <c r="D29" i="1"/>
  <c r="D5" i="4"/>
  <c r="D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turnerm</author>
    <author>Martin</author>
  </authors>
  <commentList>
    <comment ref="D5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E5" authorId="0" shapeId="0" xr:uid="{00000000-0006-0000-0000-000002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F5" authorId="0" shapeId="0" xr:uid="{00000000-0006-0000-0000-000003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G5" authorId="0" shapeId="0" xr:uid="{00000000-0006-0000-0000-000004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G6" authorId="1" shapeId="0" xr:uid="{00000000-0006-0000-0000-000005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 Insert currency used in your firm's financial statements and it will change the whole spreadsheet for you.</t>
        </r>
      </text>
    </comment>
  </commentList>
</comments>
</file>

<file path=xl/sharedStrings.xml><?xml version="1.0" encoding="utf-8"?>
<sst xmlns="http://schemas.openxmlformats.org/spreadsheetml/2006/main" count="186" uniqueCount="159">
  <si>
    <t xml:space="preserve"> </t>
  </si>
  <si>
    <t>Profitability Ratios</t>
  </si>
  <si>
    <t>Gross Profit Margin</t>
  </si>
  <si>
    <t>Gross profit/sales</t>
  </si>
  <si>
    <t>Net Profit Margin</t>
  </si>
  <si>
    <t>Net profit after tax/sales</t>
  </si>
  <si>
    <t>Return on Assets</t>
  </si>
  <si>
    <t>Net profit after tax/total assets</t>
  </si>
  <si>
    <t>Efficiency (or Asset Management) Ratios</t>
  </si>
  <si>
    <t>Inventory Turnover Ratio</t>
  </si>
  <si>
    <t>Days of Inventory</t>
  </si>
  <si>
    <t>Inventory/av.daily cost of goods sold</t>
  </si>
  <si>
    <t>Total Asset Turnover Ratio</t>
  </si>
  <si>
    <t>Sales/total assets</t>
  </si>
  <si>
    <t>Current Asset Turnover Ratio</t>
  </si>
  <si>
    <t>Sales/current assets</t>
  </si>
  <si>
    <t>Average Collection Period (Days Receivable)</t>
  </si>
  <si>
    <t>Accounts receivable/av.daily credit sales</t>
  </si>
  <si>
    <t>Liquidity Ratios</t>
  </si>
  <si>
    <t>Current Ratio</t>
  </si>
  <si>
    <t>Current assets/current liabilities</t>
  </si>
  <si>
    <t>Financial Structure Ratios</t>
  </si>
  <si>
    <t>Debt/Equity Ratio</t>
  </si>
  <si>
    <t>Debt/equity</t>
  </si>
  <si>
    <t>Equity Ratio</t>
  </si>
  <si>
    <t>Equity/total assets</t>
  </si>
  <si>
    <t>Times Interest Earned</t>
  </si>
  <si>
    <t>Earnings before interest &amp; tax/interest</t>
  </si>
  <si>
    <t>Market Ratios</t>
  </si>
  <si>
    <t>Earnings per Share (EPS)</t>
  </si>
  <si>
    <t>Dividends per Share (DPS)</t>
  </si>
  <si>
    <t>Dividends/number of issued ordinary shares</t>
  </si>
  <si>
    <t>Dividend Yield Ratio</t>
  </si>
  <si>
    <t>Dividends per share/market price per share</t>
  </si>
  <si>
    <t>Price Earnings Ratio</t>
  </si>
  <si>
    <t>Market price per share/earnings per share</t>
  </si>
  <si>
    <t>Net Asset Backing per Share Ratio</t>
  </si>
  <si>
    <t>Market/Book Ratio</t>
  </si>
  <si>
    <t>Market price per share/net asset backing per share</t>
  </si>
  <si>
    <t>Cost of goods sold/ending inventory</t>
  </si>
  <si>
    <t>Quick Ratio 1</t>
  </si>
  <si>
    <t>(Current assets - inventory - prepayments)/current liabilities</t>
  </si>
  <si>
    <t>Quick Ratio 2</t>
  </si>
  <si>
    <t>Documentation</t>
  </si>
  <si>
    <t>Working Area</t>
  </si>
  <si>
    <t>Notes Area</t>
  </si>
  <si>
    <t>RATIOS</t>
  </si>
  <si>
    <t>This is a place where you can copy and paste formulas, play with calculations and generally have fun whilst being able to see the data you are currently working on.</t>
  </si>
  <si>
    <t xml:space="preserve">This area is designed as a space to write notes to yourself.  Hopefully this will save you the hassle of attempting to find the pen and paper that is somewhere in the bottom of your bag.                                                         </t>
  </si>
  <si>
    <t xml:space="preserve">This is an area where we can put documentation.                                                                                                                                                                 </t>
  </si>
  <si>
    <t>Balance Sheets</t>
  </si>
  <si>
    <t>Income Statements</t>
  </si>
  <si>
    <t>Net profit after tax/nos of issued ordinary shares</t>
  </si>
  <si>
    <t>NPV</t>
  </si>
  <si>
    <t>IRR</t>
  </si>
  <si>
    <t>ALL FIGURES ARE EXPRESSED IN MILLIONS AUD</t>
  </si>
  <si>
    <t>Time period</t>
  </si>
  <si>
    <t>Cashflow</t>
  </si>
  <si>
    <t>Cumulative Cashflow</t>
  </si>
  <si>
    <t>Payback Period</t>
  </si>
  <si>
    <t>6 years</t>
  </si>
  <si>
    <t>days</t>
  </si>
  <si>
    <t>months</t>
  </si>
  <si>
    <t>years</t>
  </si>
  <si>
    <t>Investment is never paid back within 10 years</t>
  </si>
  <si>
    <t>EXAMPLE FOR WESFARMERS</t>
  </si>
  <si>
    <t>OPTION 1: BUNNINGS ROCKHAMPTON</t>
  </si>
  <si>
    <t>OPTION 2: BUNNINGS MACKAY</t>
  </si>
  <si>
    <t>Statements of Changes in Equity</t>
  </si>
  <si>
    <t>Please include your NPV, IRR and Payback period calculations in this worksheet</t>
  </si>
  <si>
    <t>(Current assets - inv - prepayments - receivables)/current liab's</t>
  </si>
  <si>
    <t>Net assets/number of shares issued</t>
  </si>
  <si>
    <t>Morgan Sindall Group</t>
  </si>
  <si>
    <t>Opening Balance</t>
  </si>
  <si>
    <t>Profit for the year</t>
  </si>
  <si>
    <t>Other comprehensive expense</t>
  </si>
  <si>
    <t>Total comprehensive (expense)/income</t>
  </si>
  <si>
    <t>Share-based payments</t>
  </si>
  <si>
    <t>Tax relating to share-based payments</t>
  </si>
  <si>
    <t>Issue of shares at a premium</t>
  </si>
  <si>
    <t>Exercise of share options</t>
  </si>
  <si>
    <t>Purchase of shares in the Company by the Trust</t>
  </si>
  <si>
    <t>Dividends paid</t>
  </si>
  <si>
    <t>As at years ended 31st December</t>
  </si>
  <si>
    <t>Assets</t>
  </si>
  <si>
    <t>Goodwill and other intangible assets</t>
  </si>
  <si>
    <t>Property, plant and equipment</t>
  </si>
  <si>
    <t>Investment property</t>
  </si>
  <si>
    <t>Investments in joint ventures</t>
  </si>
  <si>
    <t>Non-current assets</t>
  </si>
  <si>
    <t>Inventories</t>
  </si>
  <si>
    <t>Contract assets</t>
  </si>
  <si>
    <t>Trade and other receivables</t>
  </si>
  <si>
    <t>Current tax assets</t>
  </si>
  <si>
    <t>Shared equity loan receivables</t>
  </si>
  <si>
    <t>Cash and cash equivalents</t>
  </si>
  <si>
    <t>Current assets</t>
  </si>
  <si>
    <t>Total assets</t>
  </si>
  <si>
    <t>Liabilities</t>
  </si>
  <si>
    <t>Contract liabilities</t>
  </si>
  <si>
    <t>Trade and other payables</t>
  </si>
  <si>
    <t>Current tax liabilities</t>
  </si>
  <si>
    <t>Lease liabilities</t>
  </si>
  <si>
    <t>Borrowings</t>
  </si>
  <si>
    <t>Provisions</t>
  </si>
  <si>
    <t>Current liabilities</t>
  </si>
  <si>
    <t>Net current assets</t>
  </si>
  <si>
    <t>Retirement benefit obligation</t>
  </si>
  <si>
    <t>Deferred tax liabilities</t>
  </si>
  <si>
    <t>Non-current liabilities</t>
  </si>
  <si>
    <t>Total liabilities</t>
  </si>
  <si>
    <t>Net assets</t>
  </si>
  <si>
    <t>Equity</t>
  </si>
  <si>
    <t>Share capital</t>
  </si>
  <si>
    <t>Share premium account</t>
  </si>
  <si>
    <t>Other reserves</t>
  </si>
  <si>
    <t>Retained earnings</t>
  </si>
  <si>
    <t>Equity attributable to owners of the Company</t>
  </si>
  <si>
    <t>Total equity</t>
  </si>
  <si>
    <t>Revenue</t>
  </si>
  <si>
    <t>Cost of sales</t>
  </si>
  <si>
    <t>Gross profit</t>
  </si>
  <si>
    <t>Analysed as:</t>
  </si>
  <si>
    <t>Adjusted gross profit</t>
  </si>
  <si>
    <t>Exceptional building safety charge</t>
  </si>
  <si>
    <t>Administrative expenses</t>
  </si>
  <si>
    <t>Share of net profit of joint ventures</t>
  </si>
  <si>
    <t>Other operating income</t>
  </si>
  <si>
    <t>Operating profit</t>
  </si>
  <si>
    <t>Adjusted operating profit</t>
  </si>
  <si>
    <t>Amortisation of intangible assets</t>
  </si>
  <si>
    <t>Finance income</t>
  </si>
  <si>
    <t>Finance expense</t>
  </si>
  <si>
    <t>Profit before tax</t>
  </si>
  <si>
    <t>Adjusted profit before tax</t>
  </si>
  <si>
    <t>Tax</t>
  </si>
  <si>
    <t>Attributable to:</t>
  </si>
  <si>
    <t>Owners of the Company</t>
  </si>
  <si>
    <t>Earnings per share</t>
  </si>
  <si>
    <t>Basic</t>
  </si>
  <si>
    <t>Diluted</t>
  </si>
  <si>
    <t>212.4p</t>
  </si>
  <si>
    <t>204.4p</t>
  </si>
  <si>
    <t>132.7p</t>
  </si>
  <si>
    <t>130.4p</t>
  </si>
  <si>
    <t xml:space="preserve">Impairment loss on contract assets </t>
  </si>
  <si>
    <t>254.2p</t>
  </si>
  <si>
    <t>250.4p</t>
  </si>
  <si>
    <t>271.5p</t>
  </si>
  <si>
    <t>281.4p</t>
  </si>
  <si>
    <t>Total  Equity</t>
  </si>
  <si>
    <t>match to income statements below( Equity )</t>
  </si>
  <si>
    <t>As at 31st December</t>
  </si>
  <si>
    <t>Transactions with owners, total</t>
  </si>
  <si>
    <t>Consolidated Statement of Comprehensive Income</t>
  </si>
  <si>
    <t xml:space="preserve">Foreign exchange movement on translation of overseas operations </t>
  </si>
  <si>
    <t>Other comrehensive income(expence)</t>
  </si>
  <si>
    <t>Total comprehensive income</t>
  </si>
  <si>
    <t>Attributed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</si>
</sst>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164" formatCode="#,##0;\(#,##0\);0"/>
    <numFmt numFmtId="165" formatCode="0.0%"/>
    <numFmt numFmtId="166" formatCode="#,##0.00;\(#,##0.00\);0.00"/>
    <numFmt numFmtId="167" formatCode="#,##0.0"/>
    <numFmt numFmtId="168" formatCode="#,##0.0;\(#,##0.0\);0.0"/>
    <numFmt numFmtId="169" formatCode="0.0"/>
    <numFmt numFmtId="170" formatCode="_-[$£-809]* #,##0.00_-;\-[$£-809]* #,##0.00_-;_-[$£-809]* &quot;-&quot;??_-;_-@_-"/>
  </numFmts>
  <fonts count="20" x14ac:knownFonts="1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10"/>
      <color indexed="48"/>
      <name val="Trebuchet MS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b/>
      <sz val="11"/>
      <name val="Trebuchet MS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44"/>
      </patternFill>
    </fill>
    <fill>
      <patternFill patternType="solid">
        <fgColor indexed="9"/>
        <bgColor indexed="44"/>
      </patternFill>
    </fill>
    <fill>
      <patternFill patternType="mediumGray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4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1" applyFill="1"/>
    <xf numFmtId="0" fontId="2" fillId="2" borderId="0" xfId="1" applyFill="1" applyAlignment="1">
      <alignment horizontal="right"/>
    </xf>
    <xf numFmtId="1" fontId="5" fillId="2" borderId="0" xfId="1" applyNumberFormat="1" applyFont="1" applyFill="1" applyAlignment="1">
      <alignment horizontal="right"/>
    </xf>
    <xf numFmtId="1" fontId="6" fillId="2" borderId="1" xfId="1" applyNumberFormat="1" applyFont="1" applyFill="1" applyBorder="1" applyAlignment="1">
      <alignment horizontal="right"/>
    </xf>
    <xf numFmtId="164" fontId="6" fillId="2" borderId="0" xfId="1" applyNumberFormat="1" applyFont="1" applyFill="1" applyAlignment="1">
      <alignment horizontal="right"/>
    </xf>
    <xf numFmtId="164" fontId="2" fillId="2" borderId="0" xfId="1" applyNumberFormat="1" applyFill="1" applyAlignment="1">
      <alignment horizontal="right"/>
    </xf>
    <xf numFmtId="0" fontId="2" fillId="0" borderId="0" xfId="1" applyAlignment="1">
      <alignment horizontal="right"/>
    </xf>
    <xf numFmtId="0" fontId="2" fillId="0" borderId="0" xfId="1"/>
    <xf numFmtId="0" fontId="2" fillId="3" borderId="0" xfId="1" applyFill="1"/>
    <xf numFmtId="0" fontId="2" fillId="0" borderId="2" xfId="1" applyBorder="1"/>
    <xf numFmtId="0" fontId="2" fillId="2" borderId="0" xfId="2" applyFill="1"/>
    <xf numFmtId="1" fontId="5" fillId="2" borderId="0" xfId="2" applyNumberFormat="1" applyFont="1" applyFill="1" applyAlignment="1">
      <alignment horizontal="right"/>
    </xf>
    <xf numFmtId="0" fontId="8" fillId="4" borderId="3" xfId="2" applyFont="1" applyFill="1" applyBorder="1"/>
    <xf numFmtId="3" fontId="2" fillId="4" borderId="3" xfId="2" applyNumberFormat="1" applyFill="1" applyBorder="1" applyAlignment="1">
      <alignment horizontal="right"/>
    </xf>
    <xf numFmtId="0" fontId="2" fillId="3" borderId="0" xfId="2" applyFill="1"/>
    <xf numFmtId="164" fontId="2" fillId="3" borderId="0" xfId="2" applyNumberFormat="1" applyFill="1"/>
    <xf numFmtId="0" fontId="1" fillId="2" borderId="0" xfId="3" applyFont="1" applyFill="1" applyBorder="1"/>
    <xf numFmtId="0" fontId="2" fillId="0" borderId="2" xfId="2" applyBorder="1"/>
    <xf numFmtId="0" fontId="2" fillId="0" borderId="0" xfId="2"/>
    <xf numFmtId="2" fontId="2" fillId="0" borderId="0" xfId="2" applyNumberFormat="1"/>
    <xf numFmtId="0" fontId="1" fillId="0" borderId="2" xfId="3" applyFont="1" applyBorder="1"/>
    <xf numFmtId="0" fontId="1" fillId="0" borderId="0" xfId="3" applyFont="1" applyBorder="1"/>
    <xf numFmtId="0" fontId="1" fillId="0" borderId="0" xfId="3" applyFont="1" applyFill="1" applyBorder="1"/>
    <xf numFmtId="0" fontId="10" fillId="0" borderId="0" xfId="0" applyFont="1"/>
    <xf numFmtId="10" fontId="2" fillId="3" borderId="0" xfId="4" applyNumberFormat="1" applyFont="1" applyFill="1" applyBorder="1" applyAlignment="1">
      <alignment horizontal="right"/>
    </xf>
    <xf numFmtId="10" fontId="2" fillId="2" borderId="0" xfId="4" applyNumberFormat="1" applyFont="1" applyFill="1"/>
    <xf numFmtId="10" fontId="2" fillId="2" borderId="0" xfId="4" applyNumberFormat="1" applyFont="1" applyFill="1" applyAlignment="1">
      <alignment horizontal="right"/>
    </xf>
    <xf numFmtId="10" fontId="2" fillId="4" borderId="3" xfId="4" applyNumberFormat="1" applyFont="1" applyFill="1" applyBorder="1" applyAlignment="1">
      <alignment horizontal="right"/>
    </xf>
    <xf numFmtId="10" fontId="2" fillId="2" borderId="0" xfId="4" applyNumberFormat="1" applyFont="1" applyFill="1" applyBorder="1" applyAlignment="1">
      <alignment horizontal="right"/>
    </xf>
    <xf numFmtId="10" fontId="2" fillId="4" borderId="0" xfId="4" applyNumberFormat="1" applyFont="1" applyFill="1" applyBorder="1" applyAlignment="1">
      <alignment horizontal="right"/>
    </xf>
    <xf numFmtId="10" fontId="1" fillId="2" borderId="0" xfId="4" applyNumberFormat="1" applyFont="1" applyFill="1" applyBorder="1"/>
    <xf numFmtId="10" fontId="1" fillId="2" borderId="0" xfId="4" applyNumberFormat="1" applyFont="1" applyFill="1" applyBorder="1" applyAlignment="1">
      <alignment horizontal="right"/>
    </xf>
    <xf numFmtId="10" fontId="2" fillId="0" borderId="0" xfId="4" applyNumberFormat="1" applyFont="1" applyBorder="1"/>
    <xf numFmtId="10" fontId="2" fillId="0" borderId="0" xfId="4" applyNumberFormat="1" applyFont="1"/>
    <xf numFmtId="10" fontId="1" fillId="0" borderId="0" xfId="4" applyNumberFormat="1" applyFont="1" applyBorder="1"/>
    <xf numFmtId="10" fontId="1" fillId="0" borderId="0" xfId="4" applyNumberFormat="1" applyFont="1" applyBorder="1" applyAlignment="1">
      <alignment horizontal="right"/>
    </xf>
    <xf numFmtId="10" fontId="0" fillId="0" borderId="0" xfId="4" applyNumberFormat="1" applyFont="1"/>
    <xf numFmtId="166" fontId="2" fillId="3" borderId="0" xfId="4" applyNumberFormat="1" applyFont="1" applyFill="1" applyBorder="1" applyAlignment="1">
      <alignment horizontal="right"/>
    </xf>
    <xf numFmtId="165" fontId="2" fillId="2" borderId="0" xfId="4" applyNumberFormat="1" applyFont="1" applyFill="1" applyBorder="1" applyAlignment="1">
      <alignment horizontal="right"/>
    </xf>
    <xf numFmtId="165" fontId="2" fillId="3" borderId="0" xfId="4" applyNumberFormat="1" applyFont="1" applyFill="1" applyBorder="1" applyAlignment="1">
      <alignment horizontal="right"/>
    </xf>
    <xf numFmtId="166" fontId="2" fillId="2" borderId="0" xfId="4" applyNumberFormat="1" applyFont="1" applyFill="1" applyBorder="1" applyAlignment="1">
      <alignment horizontal="right"/>
    </xf>
    <xf numFmtId="1" fontId="5" fillId="2" borderId="3" xfId="4" applyNumberFormat="1" applyFont="1" applyFill="1" applyBorder="1" applyAlignment="1">
      <alignment horizontal="right"/>
    </xf>
    <xf numFmtId="0" fontId="14" fillId="0" borderId="0" xfId="0" applyFont="1" applyAlignment="1">
      <alignment vertical="center" wrapText="1"/>
    </xf>
    <xf numFmtId="0" fontId="7" fillId="0" borderId="0" xfId="0" applyFont="1"/>
    <xf numFmtId="0" fontId="13" fillId="0" borderId="0" xfId="0" applyFont="1" applyAlignment="1">
      <alignment vertical="center" wrapText="1"/>
    </xf>
    <xf numFmtId="8" fontId="7" fillId="0" borderId="0" xfId="0" applyNumberFormat="1" applyFont="1"/>
    <xf numFmtId="165" fontId="7" fillId="0" borderId="0" xfId="0" applyNumberFormat="1" applyFont="1"/>
    <xf numFmtId="164" fontId="2" fillId="3" borderId="0" xfId="1" applyNumberFormat="1" applyFill="1" applyAlignment="1">
      <alignment horizontal="right"/>
    </xf>
    <xf numFmtId="0" fontId="2" fillId="7" borderId="0" xfId="1" applyFill="1"/>
    <xf numFmtId="0" fontId="2" fillId="2" borderId="0" xfId="1" applyFill="1" applyAlignment="1">
      <alignment horizontal="left"/>
    </xf>
    <xf numFmtId="0" fontId="2" fillId="3" borderId="0" xfId="1" applyFill="1" applyAlignment="1">
      <alignment horizontal="left"/>
    </xf>
    <xf numFmtId="0" fontId="2" fillId="7" borderId="0" xfId="1" applyFill="1" applyAlignment="1">
      <alignment horizontal="left"/>
    </xf>
    <xf numFmtId="164" fontId="2" fillId="2" borderId="0" xfId="2" applyNumberFormat="1" applyFill="1"/>
    <xf numFmtId="0" fontId="2" fillId="4" borderId="0" xfId="2" applyFill="1"/>
    <xf numFmtId="164" fontId="2" fillId="4" borderId="0" xfId="2" applyNumberFormat="1" applyFill="1"/>
    <xf numFmtId="0" fontId="2" fillId="8" borderId="0" xfId="2" applyFill="1"/>
    <xf numFmtId="164" fontId="2" fillId="8" borderId="0" xfId="2" applyNumberFormat="1" applyFill="1"/>
    <xf numFmtId="0" fontId="1" fillId="0" borderId="0" xfId="0" applyFont="1"/>
    <xf numFmtId="165" fontId="2" fillId="3" borderId="0" xfId="4" applyNumberFormat="1" applyFont="1" applyFill="1" applyBorder="1"/>
    <xf numFmtId="167" fontId="2" fillId="2" borderId="0" xfId="4" applyNumberFormat="1" applyFont="1" applyFill="1" applyBorder="1" applyAlignment="1">
      <alignment horizontal="right"/>
    </xf>
    <xf numFmtId="2" fontId="2" fillId="3" borderId="0" xfId="4" applyNumberFormat="1" applyFont="1" applyFill="1" applyBorder="1" applyAlignment="1">
      <alignment horizontal="right"/>
    </xf>
    <xf numFmtId="2" fontId="2" fillId="2" borderId="0" xfId="4" applyNumberFormat="1" applyFont="1" applyFill="1" applyBorder="1" applyAlignment="1">
      <alignment horizontal="right"/>
    </xf>
    <xf numFmtId="168" fontId="2" fillId="8" borderId="0" xfId="4" applyNumberFormat="1" applyFont="1" applyFill="1" applyBorder="1" applyAlignment="1">
      <alignment horizontal="right"/>
    </xf>
    <xf numFmtId="169" fontId="2" fillId="2" borderId="0" xfId="4" applyNumberFormat="1" applyFont="1" applyFill="1" applyBorder="1" applyAlignment="1">
      <alignment horizontal="right"/>
    </xf>
    <xf numFmtId="0" fontId="16" fillId="3" borderId="0" xfId="1" applyFont="1" applyFill="1" applyAlignment="1">
      <alignment horizontal="left"/>
    </xf>
    <xf numFmtId="0" fontId="16" fillId="3" borderId="0" xfId="1" applyFont="1" applyFill="1"/>
    <xf numFmtId="170" fontId="16" fillId="9" borderId="0" xfId="1" applyNumberFormat="1" applyFont="1" applyFill="1" applyAlignment="1">
      <alignment horizontal="right"/>
    </xf>
    <xf numFmtId="0" fontId="16" fillId="3" borderId="7" xfId="1" applyFont="1" applyFill="1" applyBorder="1" applyAlignment="1">
      <alignment horizontal="left"/>
    </xf>
    <xf numFmtId="0" fontId="16" fillId="3" borderId="7" xfId="1" applyFont="1" applyFill="1" applyBorder="1"/>
    <xf numFmtId="164" fontId="16" fillId="3" borderId="7" xfId="1" applyNumberFormat="1" applyFont="1" applyFill="1" applyBorder="1" applyAlignment="1">
      <alignment horizontal="right"/>
    </xf>
    <xf numFmtId="168" fontId="18" fillId="2" borderId="0" xfId="1" applyNumberFormat="1" applyFont="1" applyFill="1" applyAlignment="1">
      <alignment horizontal="left"/>
    </xf>
    <xf numFmtId="168" fontId="15" fillId="2" borderId="0" xfId="1" applyNumberFormat="1" applyFont="1" applyFill="1"/>
    <xf numFmtId="168" fontId="15" fillId="2" borderId="0" xfId="1" applyNumberFormat="1" applyFont="1" applyFill="1" applyAlignment="1">
      <alignment horizontal="right"/>
    </xf>
    <xf numFmtId="168" fontId="2" fillId="2" borderId="0" xfId="1" applyNumberFormat="1" applyFill="1"/>
    <xf numFmtId="168" fontId="2" fillId="0" borderId="0" xfId="1" applyNumberFormat="1"/>
    <xf numFmtId="2" fontId="3" fillId="5" borderId="2" xfId="1" applyNumberFormat="1" applyFont="1" applyFill="1" applyBorder="1"/>
    <xf numFmtId="0" fontId="2" fillId="0" borderId="0" xfId="1"/>
    <xf numFmtId="168" fontId="2" fillId="0" borderId="2" xfId="1" applyNumberFormat="1" applyBorder="1" applyAlignment="1">
      <alignment wrapText="1"/>
    </xf>
    <xf numFmtId="168" fontId="2" fillId="0" borderId="0" xfId="1" applyNumberFormat="1" applyAlignment="1">
      <alignment wrapText="1"/>
    </xf>
    <xf numFmtId="0" fontId="2" fillId="0" borderId="2" xfId="1" applyBorder="1" applyAlignment="1">
      <alignment vertical="top" wrapText="1"/>
    </xf>
    <xf numFmtId="0" fontId="2" fillId="0" borderId="2" xfId="1" applyBorder="1"/>
    <xf numFmtId="168" fontId="3" fillId="5" borderId="2" xfId="1" applyNumberFormat="1" applyFont="1" applyFill="1" applyBorder="1"/>
    <xf numFmtId="168" fontId="3" fillId="5" borderId="0" xfId="1" applyNumberFormat="1" applyFont="1" applyFill="1"/>
    <xf numFmtId="168" fontId="2" fillId="0" borderId="0" xfId="1" applyNumberFormat="1"/>
    <xf numFmtId="0" fontId="2" fillId="2" borderId="2" xfId="1" applyFill="1" applyBorder="1" applyAlignment="1">
      <alignment vertical="top" wrapText="1"/>
    </xf>
    <xf numFmtId="0" fontId="2" fillId="0" borderId="0" xfId="1" applyAlignment="1">
      <alignment wrapText="1"/>
    </xf>
    <xf numFmtId="0" fontId="2" fillId="0" borderId="2" xfId="1" applyBorder="1" applyAlignment="1">
      <alignment wrapText="1"/>
    </xf>
    <xf numFmtId="0" fontId="3" fillId="6" borderId="5" xfId="1" applyFont="1" applyFill="1" applyBorder="1"/>
    <xf numFmtId="0" fontId="2" fillId="0" borderId="5" xfId="1" applyBorder="1"/>
    <xf numFmtId="0" fontId="3" fillId="6" borderId="0" xfId="1" applyFont="1" applyFill="1"/>
    <xf numFmtId="0" fontId="4" fillId="6" borderId="6" xfId="1" applyFont="1" applyFill="1" applyBorder="1"/>
    <xf numFmtId="0" fontId="2" fillId="0" borderId="6" xfId="1" applyBorder="1"/>
    <xf numFmtId="2" fontId="3" fillId="5" borderId="2" xfId="2" applyNumberFormat="1" applyFont="1" applyFill="1" applyBorder="1"/>
    <xf numFmtId="0" fontId="2" fillId="0" borderId="0" xfId="2"/>
    <xf numFmtId="0" fontId="2" fillId="0" borderId="2" xfId="2" applyBorder="1" applyAlignment="1">
      <alignment vertical="top" wrapText="1"/>
    </xf>
    <xf numFmtId="0" fontId="2" fillId="0" borderId="2" xfId="2" applyBorder="1"/>
    <xf numFmtId="2" fontId="3" fillId="5" borderId="2" xfId="2" applyNumberFormat="1" applyFont="1" applyFill="1" applyBorder="1" applyAlignment="1">
      <alignment wrapText="1"/>
    </xf>
    <xf numFmtId="0" fontId="2" fillId="0" borderId="0" xfId="2" applyAlignment="1">
      <alignment wrapText="1"/>
    </xf>
    <xf numFmtId="0" fontId="2" fillId="0" borderId="4" xfId="2" applyBorder="1" applyAlignment="1">
      <alignment wrapText="1"/>
    </xf>
    <xf numFmtId="0" fontId="2" fillId="0" borderId="2" xfId="2" applyBorder="1" applyAlignment="1">
      <alignment wrapText="1"/>
    </xf>
    <xf numFmtId="0" fontId="3" fillId="6" borderId="5" xfId="2" applyFont="1" applyFill="1" applyBorder="1"/>
    <xf numFmtId="0" fontId="5" fillId="6" borderId="5" xfId="2" applyFont="1" applyFill="1" applyBorder="1"/>
    <xf numFmtId="0" fontId="3" fillId="6" borderId="0" xfId="2" applyFont="1" applyFill="1"/>
    <xf numFmtId="0" fontId="5" fillId="6" borderId="0" xfId="2" applyFont="1" applyFill="1"/>
    <xf numFmtId="0" fontId="4" fillId="6" borderId="6" xfId="2" applyFont="1" applyFill="1" applyBorder="1"/>
    <xf numFmtId="0" fontId="5" fillId="6" borderId="6" xfId="2" applyFont="1" applyFill="1" applyBorder="1"/>
    <xf numFmtId="0" fontId="2" fillId="2" borderId="2" xfId="2" applyFill="1" applyBorder="1" applyAlignment="1">
      <alignment vertical="top" wrapText="1"/>
    </xf>
    <xf numFmtId="0" fontId="14" fillId="9" borderId="0" xfId="0" applyFont="1" applyFill="1" applyAlignment="1">
      <alignment horizontal="center" vertical="center" wrapText="1"/>
    </xf>
    <xf numFmtId="164" fontId="18" fillId="3" borderId="0" xfId="1" applyNumberFormat="1" applyFont="1" applyFill="1" applyAlignment="1">
      <alignment horizontal="left"/>
    </xf>
    <xf numFmtId="164" fontId="2" fillId="7" borderId="7" xfId="1" applyNumberFormat="1" applyFill="1" applyBorder="1" applyAlignment="1">
      <alignment horizontal="right"/>
    </xf>
    <xf numFmtId="164" fontId="2" fillId="7" borderId="0" xfId="1" applyNumberFormat="1" applyFill="1" applyAlignment="1">
      <alignment horizontal="right"/>
    </xf>
    <xf numFmtId="164" fontId="15" fillId="3" borderId="0" xfId="1" applyNumberFormat="1" applyFont="1" applyFill="1" applyAlignment="1">
      <alignment horizontal="left"/>
    </xf>
    <xf numFmtId="164" fontId="15" fillId="3" borderId="0" xfId="1" applyNumberFormat="1" applyFont="1" applyFill="1"/>
    <xf numFmtId="164" fontId="15" fillId="3" borderId="0" xfId="1" applyNumberFormat="1" applyFont="1" applyFill="1" applyAlignment="1">
      <alignment horizontal="right"/>
    </xf>
    <xf numFmtId="164" fontId="15" fillId="2" borderId="0" xfId="1" applyNumberFormat="1" applyFont="1" applyFill="1" applyAlignment="1">
      <alignment horizontal="left"/>
    </xf>
    <xf numFmtId="164" fontId="15" fillId="2" borderId="0" xfId="1" applyNumberFormat="1" applyFont="1" applyFill="1"/>
    <xf numFmtId="164" fontId="15" fillId="2" borderId="0" xfId="1" applyNumberFormat="1" applyFont="1" applyFill="1" applyAlignment="1">
      <alignment horizontal="right"/>
    </xf>
    <xf numFmtId="164" fontId="15" fillId="3" borderId="3" xfId="1" applyNumberFormat="1" applyFont="1" applyFill="1" applyBorder="1" applyAlignment="1">
      <alignment horizontal="right"/>
    </xf>
    <xf numFmtId="164" fontId="18" fillId="2" borderId="0" xfId="1" applyNumberFormat="1" applyFont="1" applyFill="1" applyAlignment="1">
      <alignment horizontal="left"/>
    </xf>
    <xf numFmtId="164" fontId="15" fillId="2" borderId="3" xfId="1" applyNumberFormat="1" applyFont="1" applyFill="1" applyBorder="1" applyAlignment="1">
      <alignment horizontal="right"/>
    </xf>
    <xf numFmtId="164" fontId="15" fillId="2" borderId="7" xfId="1" applyNumberFormat="1" applyFont="1" applyFill="1" applyBorder="1" applyAlignment="1">
      <alignment horizontal="right"/>
    </xf>
    <xf numFmtId="164" fontId="2" fillId="2" borderId="0" xfId="1" applyNumberFormat="1" applyFill="1"/>
    <xf numFmtId="164" fontId="3" fillId="6" borderId="5" xfId="1" applyNumberFormat="1" applyFont="1" applyFill="1" applyBorder="1"/>
    <xf numFmtId="164" fontId="2" fillId="0" borderId="5" xfId="1" applyNumberFormat="1" applyBorder="1"/>
    <xf numFmtId="164" fontId="3" fillId="6" borderId="0" xfId="1" applyNumberFormat="1" applyFont="1" applyFill="1"/>
    <xf numFmtId="164" fontId="2" fillId="0" borderId="0" xfId="1" applyNumberFormat="1"/>
    <xf numFmtId="164" fontId="4" fillId="6" borderId="6" xfId="1" applyNumberFormat="1" applyFont="1" applyFill="1" applyBorder="1"/>
    <xf numFmtId="164" fontId="2" fillId="0" borderId="6" xfId="1" applyNumberFormat="1" applyBorder="1"/>
    <xf numFmtId="164" fontId="5" fillId="2" borderId="0" xfId="1" applyNumberFormat="1" applyFont="1" applyFill="1" applyAlignment="1">
      <alignment horizontal="right"/>
    </xf>
    <xf numFmtId="164" fontId="16" fillId="2" borderId="0" xfId="1" applyNumberFormat="1" applyFont="1" applyFill="1"/>
    <xf numFmtId="164" fontId="6" fillId="2" borderId="1" xfId="1" applyNumberFormat="1" applyFont="1" applyFill="1" applyBorder="1" applyAlignment="1">
      <alignment horizontal="right"/>
    </xf>
    <xf numFmtId="164" fontId="15" fillId="8" borderId="0" xfId="1" applyNumberFormat="1" applyFont="1" applyFill="1" applyAlignment="1">
      <alignment horizontal="left"/>
    </xf>
    <xf numFmtId="164" fontId="15" fillId="8" borderId="0" xfId="1" applyNumberFormat="1" applyFont="1" applyFill="1"/>
    <xf numFmtId="164" fontId="15" fillId="8" borderId="0" xfId="1" applyNumberFormat="1" applyFont="1" applyFill="1" applyAlignment="1">
      <alignment horizontal="right"/>
    </xf>
    <xf numFmtId="0" fontId="2" fillId="0" borderId="0" xfId="1" applyFill="1" applyAlignment="1">
      <alignment horizontal="left"/>
    </xf>
    <xf numFmtId="0" fontId="2" fillId="0" borderId="0" xfId="1" applyFill="1"/>
    <xf numFmtId="164" fontId="2" fillId="0" borderId="0" xfId="1" applyNumberFormat="1" applyFill="1" applyAlignment="1">
      <alignment horizontal="right"/>
    </xf>
    <xf numFmtId="0" fontId="0" fillId="0" borderId="0" xfId="0" applyFill="1"/>
    <xf numFmtId="0" fontId="2" fillId="9" borderId="0" xfId="1" applyFill="1"/>
    <xf numFmtId="0" fontId="17" fillId="0" borderId="0" xfId="1" applyFont="1" applyFill="1" applyAlignment="1">
      <alignment horizontal="left"/>
    </xf>
    <xf numFmtId="0" fontId="17" fillId="0" borderId="7" xfId="1" applyFont="1" applyFill="1" applyBorder="1"/>
    <xf numFmtId="164" fontId="2" fillId="0" borderId="7" xfId="1" applyNumberFormat="1" applyFill="1" applyBorder="1" applyAlignment="1">
      <alignment horizontal="right"/>
    </xf>
    <xf numFmtId="164" fontId="15" fillId="3" borderId="7" xfId="1" applyNumberFormat="1" applyFont="1" applyFill="1" applyBorder="1" applyAlignment="1">
      <alignment horizontal="right"/>
    </xf>
    <xf numFmtId="164" fontId="18" fillId="0" borderId="0" xfId="1" applyNumberFormat="1" applyFont="1" applyFill="1" applyAlignment="1">
      <alignment horizontal="left"/>
    </xf>
    <xf numFmtId="164" fontId="15" fillId="0" borderId="0" xfId="1" applyNumberFormat="1" applyFont="1" applyFill="1"/>
    <xf numFmtId="164" fontId="15" fillId="0" borderId="0" xfId="1" applyNumberFormat="1" applyFont="1" applyFill="1" applyAlignment="1">
      <alignment horizontal="right"/>
    </xf>
    <xf numFmtId="168" fontId="2" fillId="0" borderId="0" xfId="1" applyNumberFormat="1" applyFill="1"/>
    <xf numFmtId="164" fontId="15" fillId="0" borderId="7" xfId="1" applyNumberFormat="1" applyFont="1" applyFill="1" applyBorder="1" applyAlignment="1">
      <alignment horizontal="right"/>
    </xf>
    <xf numFmtId="168" fontId="15" fillId="0" borderId="0" xfId="1" applyNumberFormat="1" applyFont="1" applyFill="1" applyAlignment="1">
      <alignment horizontal="left"/>
    </xf>
    <xf numFmtId="168" fontId="15" fillId="0" borderId="0" xfId="1" applyNumberFormat="1" applyFont="1" applyFill="1"/>
    <xf numFmtId="168" fontId="18" fillId="0" borderId="0" xfId="1" applyNumberFormat="1" applyFont="1" applyFill="1" applyAlignment="1">
      <alignment horizontal="left"/>
    </xf>
    <xf numFmtId="164" fontId="0" fillId="0" borderId="7" xfId="0" applyNumberFormat="1" applyBorder="1"/>
    <xf numFmtId="164" fontId="15" fillId="2" borderId="7" xfId="1" applyNumberFormat="1" applyFont="1" applyFill="1" applyBorder="1"/>
    <xf numFmtId="168" fontId="18" fillId="0" borderId="7" xfId="1" applyNumberFormat="1" applyFont="1" applyFill="1" applyBorder="1" applyAlignment="1">
      <alignment horizontal="left"/>
    </xf>
    <xf numFmtId="168" fontId="15" fillId="0" borderId="7" xfId="1" applyNumberFormat="1" applyFont="1" applyFill="1" applyBorder="1"/>
    <xf numFmtId="0" fontId="2" fillId="0" borderId="0" xfId="1" applyBorder="1"/>
    <xf numFmtId="168" fontId="2" fillId="2" borderId="0" xfId="1" applyNumberFormat="1" applyFill="1" applyAlignment="1">
      <alignment horizontal="center"/>
    </xf>
    <xf numFmtId="44" fontId="6" fillId="2" borderId="1" xfId="6" applyFont="1" applyFill="1" applyBorder="1" applyAlignment="1">
      <alignment horizontal="right"/>
    </xf>
  </cellXfs>
  <cellStyles count="7">
    <cellStyle name="Currency" xfId="6" builtinId="4"/>
    <cellStyle name="Normal" xfId="0" builtinId="0"/>
    <cellStyle name="Normal_Sheet1" xfId="1" xr:uid="{00000000-0005-0000-0000-000001000000}"/>
    <cellStyle name="Normal_Sheet4" xfId="2" xr:uid="{00000000-0005-0000-0000-000003000000}"/>
    <cellStyle name="Normal_Sophia van Zijl VAL-PPL" xfId="3" xr:uid="{00000000-0005-0000-0000-000005000000}"/>
    <cellStyle name="Percent" xfId="4" builtinId="5"/>
    <cellStyle name="Style 1" xfId="5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326DA6"/>
      <rgbColor rgb="00E1F0FF"/>
      <rgbColor rgb="00CCFFCC"/>
      <rgbColor rgb="00FFFF99"/>
      <rgbColor rgb="00B3D9FF"/>
      <rgbColor rgb="00E0EFF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7"/>
  <sheetViews>
    <sheetView zoomScale="90" zoomScaleNormal="90" workbookViewId="0">
      <selection activeCell="I2" sqref="I2:N24"/>
    </sheetView>
  </sheetViews>
  <sheetFormatPr defaultRowHeight="13.2" x14ac:dyDescent="0.25"/>
  <cols>
    <col min="1" max="1" width="2.77734375" customWidth="1"/>
    <col min="2" max="2" width="79" customWidth="1"/>
    <col min="3" max="3" width="0.77734375" hidden="1" customWidth="1"/>
    <col min="4" max="7" width="13.77734375" customWidth="1"/>
  </cols>
  <sheetData>
    <row r="1" spans="1:16" ht="16.8" x14ac:dyDescent="0.35">
      <c r="A1" s="1"/>
      <c r="B1" s="1"/>
      <c r="C1" s="1"/>
      <c r="D1" s="2"/>
      <c r="E1" s="2"/>
      <c r="F1" s="2"/>
      <c r="G1" s="1"/>
      <c r="H1" s="1"/>
      <c r="I1" s="76" t="s">
        <v>43</v>
      </c>
      <c r="J1" s="77"/>
      <c r="K1" s="77"/>
      <c r="L1" s="77"/>
      <c r="M1" s="77"/>
      <c r="N1" s="77"/>
    </row>
    <row r="2" spans="1:16" ht="16.8" x14ac:dyDescent="0.35">
      <c r="A2" s="1"/>
      <c r="B2" s="88" t="s">
        <v>72</v>
      </c>
      <c r="C2" s="88"/>
      <c r="D2" s="89"/>
      <c r="E2" s="89"/>
      <c r="F2" s="89"/>
      <c r="G2" s="89"/>
      <c r="H2" s="1"/>
      <c r="I2" s="85" t="s">
        <v>151</v>
      </c>
      <c r="J2" s="86"/>
      <c r="K2" s="86"/>
      <c r="L2" s="86"/>
      <c r="M2" s="86"/>
      <c r="N2" s="86"/>
    </row>
    <row r="3" spans="1:16" ht="16.8" x14ac:dyDescent="0.35">
      <c r="A3" s="1"/>
      <c r="B3" s="90" t="s">
        <v>68</v>
      </c>
      <c r="C3" s="90"/>
      <c r="D3" s="77"/>
      <c r="E3" s="77"/>
      <c r="F3" s="77"/>
      <c r="G3" s="77"/>
      <c r="H3" s="1"/>
      <c r="I3" s="87"/>
      <c r="J3" s="86"/>
      <c r="K3" s="86"/>
      <c r="L3" s="86"/>
      <c r="M3" s="86"/>
      <c r="N3" s="86"/>
    </row>
    <row r="4" spans="1:16" ht="15.6" thickBot="1" x14ac:dyDescent="0.4">
      <c r="A4" s="8"/>
      <c r="B4" s="91" t="s">
        <v>83</v>
      </c>
      <c r="C4" s="91"/>
      <c r="D4" s="92"/>
      <c r="E4" s="92"/>
      <c r="F4" s="92"/>
      <c r="G4" s="92"/>
      <c r="H4" s="1"/>
      <c r="I4" s="87"/>
      <c r="J4" s="86"/>
      <c r="K4" s="86"/>
      <c r="L4" s="86"/>
      <c r="M4" s="86"/>
      <c r="N4" s="86"/>
    </row>
    <row r="5" spans="1:16" ht="14.4" x14ac:dyDescent="0.35">
      <c r="A5" s="1"/>
      <c r="B5" s="1"/>
      <c r="C5" s="1"/>
      <c r="D5" s="3">
        <f>+E5+1</f>
        <v>2024</v>
      </c>
      <c r="E5" s="3">
        <f>+F5+1</f>
        <v>2023</v>
      </c>
      <c r="F5" s="3">
        <f>+G5+1</f>
        <v>2022</v>
      </c>
      <c r="G5" s="3">
        <v>2021</v>
      </c>
      <c r="H5" s="1"/>
      <c r="I5" s="87"/>
      <c r="J5" s="86"/>
      <c r="K5" s="86"/>
      <c r="L5" s="86"/>
      <c r="M5" s="86"/>
      <c r="N5" s="86"/>
    </row>
    <row r="6" spans="1:16" ht="15" thickBot="1" x14ac:dyDescent="0.4">
      <c r="A6" s="1"/>
      <c r="B6" s="1"/>
      <c r="C6" s="1"/>
      <c r="D6" s="158"/>
      <c r="E6" s="158"/>
      <c r="F6" s="158"/>
      <c r="G6" s="158"/>
      <c r="H6" s="1"/>
      <c r="I6" s="87"/>
      <c r="J6" s="86"/>
      <c r="K6" s="86"/>
      <c r="L6" s="86"/>
      <c r="M6" s="86"/>
      <c r="N6" s="86"/>
    </row>
    <row r="7" spans="1:16" ht="14.4" x14ac:dyDescent="0.35">
      <c r="A7" s="1"/>
      <c r="B7" s="50"/>
      <c r="C7" s="1"/>
      <c r="D7" s="5"/>
      <c r="E7" s="5"/>
      <c r="F7" s="5"/>
      <c r="G7" s="5"/>
      <c r="H7" s="1"/>
      <c r="I7" s="87"/>
      <c r="J7" s="86"/>
      <c r="K7" s="86"/>
      <c r="L7" s="86"/>
      <c r="M7" s="86"/>
      <c r="N7" s="86"/>
    </row>
    <row r="8" spans="1:16" ht="14.4" x14ac:dyDescent="0.35">
      <c r="A8" s="1"/>
      <c r="B8" s="65" t="s">
        <v>73</v>
      </c>
      <c r="C8" s="66"/>
      <c r="D8" s="67">
        <f t="shared" ref="D8:E8" si="0">E21</f>
        <v>568.1</v>
      </c>
      <c r="E8" s="67">
        <f t="shared" si="0"/>
        <v>496.20000000000005</v>
      </c>
      <c r="F8" s="67">
        <f>G21</f>
        <v>474.20000000000005</v>
      </c>
      <c r="G8" s="67">
        <v>420.1</v>
      </c>
      <c r="H8" s="1"/>
      <c r="I8" s="87"/>
      <c r="J8" s="86"/>
      <c r="K8" s="86"/>
      <c r="L8" s="86"/>
      <c r="M8" s="86"/>
      <c r="N8" s="86"/>
    </row>
    <row r="9" spans="1:16" ht="14.4" x14ac:dyDescent="0.35">
      <c r="A9" s="1"/>
      <c r="B9" s="50"/>
      <c r="C9" s="1"/>
      <c r="D9" s="6"/>
      <c r="E9" s="6"/>
      <c r="F9" s="6"/>
      <c r="G9" s="6"/>
      <c r="H9" s="1"/>
      <c r="I9" s="87"/>
      <c r="J9" s="86"/>
      <c r="K9" s="86"/>
      <c r="L9" s="86"/>
      <c r="M9" s="86"/>
      <c r="N9" s="86"/>
    </row>
    <row r="10" spans="1:16" ht="14.4" x14ac:dyDescent="0.35">
      <c r="A10" s="1"/>
      <c r="B10" s="68"/>
      <c r="C10" s="69"/>
      <c r="D10" s="70"/>
      <c r="E10" s="70"/>
      <c r="F10" s="70"/>
      <c r="G10" s="70"/>
      <c r="H10" s="1"/>
      <c r="I10" s="87"/>
      <c r="J10" s="86"/>
      <c r="K10" s="86"/>
      <c r="L10" s="86"/>
      <c r="M10" s="86"/>
      <c r="N10" s="86"/>
    </row>
    <row r="11" spans="1:16" ht="14.4" x14ac:dyDescent="0.35">
      <c r="A11" s="1"/>
      <c r="B11" s="50" t="s">
        <v>74</v>
      </c>
      <c r="C11" s="1"/>
      <c r="D11" s="6">
        <v>131.69999999999999</v>
      </c>
      <c r="E11" s="6">
        <v>117.7</v>
      </c>
      <c r="F11" s="6">
        <v>60.9</v>
      </c>
      <c r="G11" s="6">
        <v>97.9</v>
      </c>
      <c r="H11" s="1"/>
      <c r="I11" s="87"/>
      <c r="J11" s="86"/>
      <c r="K11" s="86"/>
      <c r="L11" s="86"/>
      <c r="M11" s="86"/>
      <c r="N11" s="86"/>
    </row>
    <row r="12" spans="1:16" ht="14.4" x14ac:dyDescent="0.35">
      <c r="A12" s="1"/>
      <c r="B12" s="51" t="s">
        <v>75</v>
      </c>
      <c r="C12" s="9"/>
      <c r="D12" s="48">
        <v>-0.4</v>
      </c>
      <c r="E12" s="48">
        <v>0.2</v>
      </c>
      <c r="F12" s="48">
        <v>2.1</v>
      </c>
      <c r="G12" s="48">
        <v>-0.2</v>
      </c>
      <c r="H12" s="1"/>
      <c r="I12" s="87"/>
      <c r="J12" s="86"/>
      <c r="K12" s="86"/>
      <c r="L12" s="86"/>
      <c r="M12" s="86"/>
      <c r="N12" s="86"/>
    </row>
    <row r="13" spans="1:16" ht="14.4" x14ac:dyDescent="0.35">
      <c r="A13" s="1"/>
      <c r="B13" s="52" t="s">
        <v>76</v>
      </c>
      <c r="C13" s="49"/>
      <c r="D13" s="110">
        <f t="shared" ref="D13:F13" si="1">SUM(D11:D12)</f>
        <v>131.29999999999998</v>
      </c>
      <c r="E13" s="110">
        <f t="shared" si="1"/>
        <v>117.9</v>
      </c>
      <c r="F13" s="110">
        <f t="shared" si="1"/>
        <v>63</v>
      </c>
      <c r="G13" s="110">
        <f>SUM(G11:G12)</f>
        <v>97.7</v>
      </c>
      <c r="H13" s="1"/>
      <c r="I13" s="87"/>
      <c r="J13" s="86"/>
      <c r="K13" s="86"/>
      <c r="L13" s="86"/>
      <c r="M13" s="86"/>
      <c r="N13" s="86"/>
    </row>
    <row r="14" spans="1:16" ht="14.4" x14ac:dyDescent="0.35">
      <c r="A14" s="1"/>
      <c r="B14" s="51" t="s">
        <v>77</v>
      </c>
      <c r="C14" s="9"/>
      <c r="D14" s="48">
        <v>10.5</v>
      </c>
      <c r="E14" s="48">
        <v>6.6</v>
      </c>
      <c r="F14" s="48">
        <v>9.6999999999999993</v>
      </c>
      <c r="G14" s="48">
        <v>12.1</v>
      </c>
      <c r="H14" s="1"/>
      <c r="I14" s="87"/>
      <c r="J14" s="86"/>
      <c r="K14" s="86"/>
      <c r="L14" s="86"/>
      <c r="M14" s="86"/>
      <c r="N14" s="86"/>
    </row>
    <row r="15" spans="1:16" ht="14.4" x14ac:dyDescent="0.35">
      <c r="A15" s="1"/>
      <c r="B15" s="52" t="s">
        <v>78</v>
      </c>
      <c r="C15" s="49"/>
      <c r="D15" s="111">
        <v>11.4</v>
      </c>
      <c r="E15" s="111">
        <v>2.7</v>
      </c>
      <c r="F15" s="111">
        <v>-3.3</v>
      </c>
      <c r="G15" s="111">
        <v>8.1999999999999993</v>
      </c>
      <c r="H15" s="1"/>
      <c r="I15" s="87"/>
      <c r="J15" s="86"/>
      <c r="K15" s="86"/>
      <c r="L15" s="86"/>
      <c r="M15" s="86"/>
      <c r="N15" s="86"/>
    </row>
    <row r="16" spans="1:16" ht="14.4" x14ac:dyDescent="0.35">
      <c r="A16" s="1"/>
      <c r="B16" s="51" t="s">
        <v>79</v>
      </c>
      <c r="C16" s="9"/>
      <c r="D16" s="48">
        <v>9.6999999999999993</v>
      </c>
      <c r="E16" s="48">
        <v>0.1</v>
      </c>
      <c r="F16" s="48">
        <v>10.199999999999999</v>
      </c>
      <c r="G16" s="48">
        <v>0.3</v>
      </c>
      <c r="H16" s="1"/>
      <c r="I16" s="87"/>
      <c r="J16" s="86"/>
      <c r="K16" s="86"/>
      <c r="L16" s="86"/>
      <c r="M16" s="86"/>
      <c r="N16" s="86"/>
      <c r="P16">
        <f>496.2+117.7+0.2+6.6+2.7+0.1-11.3+4-48.1</f>
        <v>568.10000000000014</v>
      </c>
    </row>
    <row r="17" spans="1:14" ht="14.4" x14ac:dyDescent="0.35">
      <c r="A17" s="1"/>
      <c r="B17" s="135" t="s">
        <v>80</v>
      </c>
      <c r="C17" s="136"/>
      <c r="D17" s="137">
        <v>19.5</v>
      </c>
      <c r="E17" s="137">
        <v>4</v>
      </c>
      <c r="F17" s="137">
        <v>1.6</v>
      </c>
      <c r="G17" s="137">
        <v>1.7</v>
      </c>
      <c r="H17" s="1"/>
      <c r="I17" s="87"/>
      <c r="J17" s="86"/>
      <c r="K17" s="86"/>
      <c r="L17" s="86"/>
      <c r="M17" s="86"/>
      <c r="N17" s="86"/>
    </row>
    <row r="18" spans="1:14" ht="14.4" x14ac:dyDescent="0.35">
      <c r="A18" s="1"/>
      <c r="B18" s="51" t="s">
        <v>81</v>
      </c>
      <c r="C18" s="9"/>
      <c r="D18" s="48">
        <v>-47.2</v>
      </c>
      <c r="E18" s="48">
        <v>-11.3</v>
      </c>
      <c r="F18" s="48">
        <v>-15.7</v>
      </c>
      <c r="G18" s="48">
        <v>-33.6</v>
      </c>
      <c r="H18" s="1"/>
      <c r="I18" s="87"/>
      <c r="J18" s="86"/>
      <c r="K18" s="86"/>
      <c r="L18" s="86"/>
      <c r="M18" s="86"/>
      <c r="N18" s="86"/>
    </row>
    <row r="19" spans="1:14" s="138" customFormat="1" ht="15.75" customHeight="1" x14ac:dyDescent="0.35">
      <c r="A19" s="136"/>
      <c r="B19" s="135" t="s">
        <v>82</v>
      </c>
      <c r="C19" s="136"/>
      <c r="D19" s="137">
        <v>-56.1</v>
      </c>
      <c r="E19" s="137">
        <v>-48.1</v>
      </c>
      <c r="F19" s="137">
        <v>-43.5</v>
      </c>
      <c r="G19" s="137">
        <v>-32.299999999999997</v>
      </c>
      <c r="H19" s="136"/>
      <c r="I19" s="87"/>
      <c r="J19" s="86"/>
      <c r="K19" s="86"/>
      <c r="L19" s="86"/>
      <c r="M19" s="86"/>
      <c r="N19" s="86"/>
    </row>
    <row r="20" spans="1:14" s="138" customFormat="1" ht="15.75" customHeight="1" x14ac:dyDescent="0.35">
      <c r="A20" s="139"/>
      <c r="B20" s="68" t="s">
        <v>153</v>
      </c>
      <c r="C20" s="139"/>
      <c r="D20" s="70">
        <f t="shared" ref="D20:F20" si="2">SUM(D14:D19)</f>
        <v>-52.20000000000001</v>
      </c>
      <c r="E20" s="70">
        <f t="shared" si="2"/>
        <v>-46</v>
      </c>
      <c r="F20" s="70">
        <f t="shared" si="2"/>
        <v>-41</v>
      </c>
      <c r="G20" s="70">
        <f>SUM(G14:G19)</f>
        <v>-43.6</v>
      </c>
      <c r="H20" s="136"/>
      <c r="I20" s="87"/>
      <c r="J20" s="86"/>
      <c r="K20" s="86"/>
      <c r="L20" s="86"/>
      <c r="M20" s="86"/>
      <c r="N20" s="86"/>
    </row>
    <row r="21" spans="1:14" s="138" customFormat="1" ht="14.4" x14ac:dyDescent="0.35">
      <c r="A21" s="136"/>
      <c r="B21" s="140" t="s">
        <v>150</v>
      </c>
      <c r="C21" s="141"/>
      <c r="D21" s="142">
        <f t="shared" ref="D21:F21" si="3">D8+D13+D20</f>
        <v>647.19999999999993</v>
      </c>
      <c r="E21" s="142">
        <f t="shared" si="3"/>
        <v>568.1</v>
      </c>
      <c r="F21" s="142">
        <f t="shared" si="3"/>
        <v>496.20000000000005</v>
      </c>
      <c r="G21" s="142">
        <f>G8+G13+G20</f>
        <v>474.20000000000005</v>
      </c>
      <c r="H21" s="136"/>
      <c r="I21" s="87"/>
      <c r="J21" s="86"/>
      <c r="K21" s="86"/>
      <c r="L21" s="86"/>
      <c r="M21" s="86"/>
      <c r="N21" s="86"/>
    </row>
    <row r="22" spans="1:14" ht="14.4" x14ac:dyDescent="0.35">
      <c r="A22" s="1"/>
      <c r="B22" s="50"/>
      <c r="C22" s="1"/>
      <c r="D22" s="6"/>
      <c r="E22" s="6"/>
      <c r="F22" s="6"/>
      <c r="G22" s="6"/>
      <c r="H22" s="1"/>
      <c r="I22" s="87"/>
      <c r="J22" s="86"/>
      <c r="K22" s="86"/>
      <c r="L22" s="86"/>
      <c r="M22" s="86"/>
      <c r="N22" s="86"/>
    </row>
    <row r="23" spans="1:14" ht="14.4" x14ac:dyDescent="0.35">
      <c r="A23" s="1"/>
      <c r="B23" s="51"/>
      <c r="C23" s="9"/>
      <c r="D23" s="48"/>
      <c r="E23" s="48"/>
      <c r="F23" s="48"/>
      <c r="G23" s="48"/>
      <c r="H23" s="1"/>
      <c r="I23" s="87"/>
      <c r="J23" s="86"/>
      <c r="K23" s="86"/>
      <c r="L23" s="86"/>
      <c r="M23" s="86"/>
      <c r="N23" s="86"/>
    </row>
    <row r="24" spans="1:14" ht="14.4" x14ac:dyDescent="0.35">
      <c r="A24" s="8"/>
      <c r="B24" s="50"/>
      <c r="C24" s="1"/>
      <c r="D24" s="6"/>
      <c r="E24" s="6"/>
      <c r="F24" s="6"/>
      <c r="G24" s="6"/>
      <c r="H24" s="1"/>
      <c r="I24" s="87"/>
      <c r="J24" s="86"/>
      <c r="K24" s="86"/>
      <c r="L24" s="86"/>
      <c r="M24" s="86"/>
      <c r="N24" s="86"/>
    </row>
    <row r="25" spans="1:14" ht="16.8" x14ac:dyDescent="0.35">
      <c r="A25" s="8"/>
      <c r="B25" s="1"/>
      <c r="C25" s="1"/>
      <c r="D25" s="2"/>
      <c r="E25" s="2"/>
      <c r="F25" s="2"/>
      <c r="G25" s="1"/>
      <c r="H25" s="1"/>
      <c r="I25" s="76" t="s">
        <v>45</v>
      </c>
      <c r="J25" s="77"/>
      <c r="K25" s="77"/>
      <c r="L25" s="77"/>
      <c r="M25" s="77"/>
      <c r="N25" s="77"/>
    </row>
    <row r="26" spans="1:14" ht="16.8" x14ac:dyDescent="0.35">
      <c r="A26" s="8"/>
      <c r="B26" s="88" t="str">
        <f>+B2</f>
        <v>Morgan Sindall Group</v>
      </c>
      <c r="C26" s="88"/>
      <c r="D26" s="89"/>
      <c r="E26" s="89"/>
      <c r="F26" s="89"/>
      <c r="G26" s="89"/>
      <c r="H26" s="1"/>
      <c r="I26" s="80"/>
      <c r="J26" s="77"/>
      <c r="K26" s="77"/>
      <c r="L26" s="77"/>
      <c r="M26" s="77"/>
      <c r="N26" s="77"/>
    </row>
    <row r="27" spans="1:14" ht="16.8" x14ac:dyDescent="0.35">
      <c r="A27" s="8"/>
      <c r="B27" s="90" t="s">
        <v>50</v>
      </c>
      <c r="C27" s="90"/>
      <c r="D27" s="77"/>
      <c r="E27" s="77"/>
      <c r="F27" s="77"/>
      <c r="G27" s="77"/>
      <c r="H27" s="1"/>
      <c r="I27" s="81"/>
      <c r="J27" s="77"/>
      <c r="K27" s="77"/>
      <c r="L27" s="77"/>
      <c r="M27" s="77"/>
      <c r="N27" s="77"/>
    </row>
    <row r="28" spans="1:14" ht="15.6" thickBot="1" x14ac:dyDescent="0.4">
      <c r="A28" s="8"/>
      <c r="B28" s="91" t="s">
        <v>152</v>
      </c>
      <c r="C28" s="91"/>
      <c r="D28" s="92"/>
      <c r="E28" s="92"/>
      <c r="F28" s="92"/>
      <c r="G28" s="92"/>
      <c r="H28" s="1"/>
      <c r="I28" s="81"/>
      <c r="J28" s="77"/>
      <c r="K28" s="77"/>
      <c r="L28" s="77"/>
      <c r="M28" s="77"/>
      <c r="N28" s="77"/>
    </row>
    <row r="29" spans="1:14" ht="14.4" x14ac:dyDescent="0.35">
      <c r="A29" s="8"/>
      <c r="B29" s="1"/>
      <c r="C29" s="1"/>
      <c r="D29" s="3">
        <f>+D5</f>
        <v>2024</v>
      </c>
      <c r="E29" s="3">
        <f>+E5</f>
        <v>2023</v>
      </c>
      <c r="F29" s="3">
        <f>+F5</f>
        <v>2022</v>
      </c>
      <c r="G29" s="3">
        <f>+G5</f>
        <v>2021</v>
      </c>
      <c r="H29" s="1"/>
      <c r="I29" s="81"/>
      <c r="J29" s="77"/>
      <c r="K29" s="77"/>
      <c r="L29" s="77"/>
      <c r="M29" s="77"/>
      <c r="N29" s="77"/>
    </row>
    <row r="30" spans="1:14" ht="15" thickBot="1" x14ac:dyDescent="0.4">
      <c r="A30" s="8"/>
      <c r="B30" s="1"/>
      <c r="C30" s="1"/>
      <c r="D30" s="4">
        <f>+G6</f>
        <v>0</v>
      </c>
      <c r="E30" s="4">
        <f>+G6</f>
        <v>0</v>
      </c>
      <c r="F30" s="4">
        <f>+G6</f>
        <v>0</v>
      </c>
      <c r="G30" s="4">
        <f>+G6</f>
        <v>0</v>
      </c>
      <c r="H30" s="1"/>
      <c r="I30" s="81"/>
      <c r="J30" s="77"/>
      <c r="K30" s="77"/>
      <c r="L30" s="77"/>
      <c r="M30" s="77"/>
      <c r="N30" s="77"/>
    </row>
    <row r="31" spans="1:14" ht="12.6" customHeight="1" x14ac:dyDescent="0.35">
      <c r="A31" s="8"/>
      <c r="B31" s="71" t="s">
        <v>84</v>
      </c>
      <c r="C31" s="72"/>
      <c r="D31" s="73"/>
      <c r="E31" s="73"/>
      <c r="F31" s="73"/>
      <c r="G31" s="73"/>
      <c r="H31" s="74"/>
      <c r="I31" s="81"/>
      <c r="J31" s="77"/>
      <c r="K31" s="77"/>
      <c r="L31" s="77"/>
      <c r="M31" s="77"/>
      <c r="N31" s="77"/>
    </row>
    <row r="32" spans="1:14" ht="15" x14ac:dyDescent="0.35">
      <c r="A32" s="8"/>
      <c r="B32" s="112" t="s">
        <v>85</v>
      </c>
      <c r="C32" s="113"/>
      <c r="D32" s="114">
        <v>218.1</v>
      </c>
      <c r="E32" s="114">
        <v>218.6</v>
      </c>
      <c r="F32" s="114">
        <v>221.2</v>
      </c>
      <c r="G32" s="114">
        <v>221.9</v>
      </c>
      <c r="H32" s="74"/>
      <c r="I32" s="81"/>
      <c r="J32" s="77"/>
      <c r="K32" s="77"/>
      <c r="L32" s="77"/>
      <c r="M32" s="77"/>
      <c r="N32" s="77"/>
    </row>
    <row r="33" spans="1:14" ht="15" x14ac:dyDescent="0.35">
      <c r="A33" s="8"/>
      <c r="B33" s="115" t="s">
        <v>86</v>
      </c>
      <c r="C33" s="116"/>
      <c r="D33" s="117">
        <v>95.1</v>
      </c>
      <c r="E33" s="117">
        <v>86</v>
      </c>
      <c r="F33" s="117">
        <v>74.8</v>
      </c>
      <c r="G33" s="117">
        <v>66.599999999999994</v>
      </c>
      <c r="H33" s="74"/>
      <c r="I33" s="81"/>
      <c r="J33" s="77"/>
      <c r="K33" s="77"/>
      <c r="L33" s="77"/>
      <c r="M33" s="77"/>
      <c r="N33" s="77"/>
    </row>
    <row r="34" spans="1:14" ht="15" x14ac:dyDescent="0.35">
      <c r="A34" s="8"/>
      <c r="B34" s="112" t="s">
        <v>87</v>
      </c>
      <c r="C34" s="113"/>
      <c r="D34" s="114">
        <v>0.6</v>
      </c>
      <c r="E34" s="114">
        <v>0.8</v>
      </c>
      <c r="F34" s="114">
        <v>0.8</v>
      </c>
      <c r="G34" s="114">
        <v>0.8</v>
      </c>
      <c r="H34" s="74"/>
      <c r="I34" s="81"/>
      <c r="J34" s="77"/>
      <c r="K34" s="77"/>
      <c r="L34" s="77"/>
      <c r="M34" s="77"/>
      <c r="N34" s="77"/>
    </row>
    <row r="35" spans="1:14" ht="15" x14ac:dyDescent="0.35">
      <c r="A35" s="8"/>
      <c r="B35" s="115" t="s">
        <v>88</v>
      </c>
      <c r="C35" s="116"/>
      <c r="D35" s="117">
        <v>111.9</v>
      </c>
      <c r="E35" s="117">
        <v>106.6</v>
      </c>
      <c r="F35" s="117">
        <v>84</v>
      </c>
      <c r="G35" s="117">
        <v>94.1</v>
      </c>
      <c r="H35" s="74"/>
      <c r="I35" s="81"/>
      <c r="J35" s="77"/>
      <c r="K35" s="77"/>
      <c r="L35" s="77"/>
      <c r="M35" s="77"/>
      <c r="N35" s="77"/>
    </row>
    <row r="36" spans="1:14" ht="15" x14ac:dyDescent="0.35">
      <c r="A36" s="8"/>
      <c r="B36" s="109" t="s">
        <v>89</v>
      </c>
      <c r="C36" s="113"/>
      <c r="D36" s="118">
        <f t="shared" ref="D36:F36" si="4">SUM(D32:D35)</f>
        <v>425.70000000000005</v>
      </c>
      <c r="E36" s="118">
        <f t="shared" si="4"/>
        <v>412</v>
      </c>
      <c r="F36" s="118">
        <f t="shared" si="4"/>
        <v>380.8</v>
      </c>
      <c r="G36" s="118">
        <f>SUM(G32:G35)</f>
        <v>383.4</v>
      </c>
      <c r="H36" s="74"/>
      <c r="I36" s="81"/>
      <c r="J36" s="77"/>
      <c r="K36" s="77"/>
      <c r="L36" s="77"/>
      <c r="M36" s="77"/>
      <c r="N36" s="77"/>
    </row>
    <row r="37" spans="1:14" ht="15" x14ac:dyDescent="0.35">
      <c r="A37" s="8"/>
      <c r="B37" s="115" t="s">
        <v>90</v>
      </c>
      <c r="C37" s="116"/>
      <c r="D37" s="117">
        <v>476</v>
      </c>
      <c r="E37" s="117">
        <v>344.7</v>
      </c>
      <c r="F37" s="117">
        <v>333.9</v>
      </c>
      <c r="G37" s="117">
        <v>288.5</v>
      </c>
      <c r="H37" s="74"/>
      <c r="I37" s="81"/>
      <c r="J37" s="77"/>
      <c r="K37" s="77"/>
      <c r="L37" s="77"/>
      <c r="M37" s="77"/>
      <c r="N37" s="77"/>
    </row>
    <row r="38" spans="1:14" ht="15" x14ac:dyDescent="0.35">
      <c r="A38" s="8"/>
      <c r="B38" s="112" t="s">
        <v>91</v>
      </c>
      <c r="C38" s="113"/>
      <c r="D38" s="114">
        <v>224.6</v>
      </c>
      <c r="E38" s="114">
        <v>270.60000000000002</v>
      </c>
      <c r="F38" s="114">
        <v>294.60000000000002</v>
      </c>
      <c r="G38" s="114">
        <v>232.6</v>
      </c>
      <c r="H38" s="74"/>
      <c r="I38" s="81"/>
      <c r="J38" s="77"/>
      <c r="K38" s="77"/>
      <c r="L38" s="77"/>
      <c r="M38" s="77"/>
      <c r="N38" s="77"/>
    </row>
    <row r="39" spans="1:14" ht="15" x14ac:dyDescent="0.35">
      <c r="A39" s="8"/>
      <c r="B39" s="115" t="s">
        <v>92</v>
      </c>
      <c r="C39" s="116"/>
      <c r="D39" s="117">
        <v>453.5</v>
      </c>
      <c r="E39" s="117">
        <v>461.6</v>
      </c>
      <c r="F39" s="117">
        <v>353</v>
      </c>
      <c r="G39" s="117">
        <v>328.3</v>
      </c>
      <c r="H39" s="74"/>
      <c r="I39" s="81"/>
      <c r="J39" s="77"/>
      <c r="K39" s="77"/>
      <c r="L39" s="77"/>
      <c r="M39" s="77"/>
      <c r="N39" s="77"/>
    </row>
    <row r="40" spans="1:14" ht="15" x14ac:dyDescent="0.35">
      <c r="A40" s="8"/>
      <c r="B40" s="112" t="s">
        <v>93</v>
      </c>
      <c r="C40" s="113"/>
      <c r="D40" s="114">
        <v>6.6</v>
      </c>
      <c r="E40" s="114"/>
      <c r="F40" s="114"/>
      <c r="G40" s="114">
        <v>4.7</v>
      </c>
      <c r="H40" s="74"/>
      <c r="I40" s="81"/>
      <c r="J40" s="77"/>
      <c r="K40" s="77"/>
      <c r="L40" s="77"/>
      <c r="M40" s="77"/>
      <c r="N40" s="77"/>
    </row>
    <row r="41" spans="1:14" ht="15" x14ac:dyDescent="0.35">
      <c r="A41" s="8"/>
      <c r="B41" s="115" t="s">
        <v>94</v>
      </c>
      <c r="C41" s="116"/>
      <c r="D41" s="117"/>
      <c r="E41" s="117"/>
      <c r="F41" s="117">
        <v>0.4</v>
      </c>
      <c r="G41" s="117">
        <v>1.5</v>
      </c>
      <c r="H41" s="74"/>
      <c r="I41" s="81"/>
      <c r="J41" s="77"/>
      <c r="K41" s="77"/>
      <c r="L41" s="77"/>
      <c r="M41" s="77"/>
      <c r="N41" s="77"/>
    </row>
    <row r="42" spans="1:14" ht="15" x14ac:dyDescent="0.35">
      <c r="A42" s="8"/>
      <c r="B42" s="112" t="s">
        <v>95</v>
      </c>
      <c r="C42" s="113"/>
      <c r="D42" s="118">
        <v>544.20000000000005</v>
      </c>
      <c r="E42" s="118">
        <v>541.29999999999995</v>
      </c>
      <c r="F42" s="118">
        <v>431.7</v>
      </c>
      <c r="G42" s="118">
        <v>468.6</v>
      </c>
      <c r="H42" s="74"/>
      <c r="I42" s="81"/>
      <c r="J42" s="77"/>
      <c r="K42" s="77"/>
      <c r="L42" s="77"/>
      <c r="M42" s="77"/>
      <c r="N42" s="77"/>
    </row>
    <row r="43" spans="1:14" ht="15" x14ac:dyDescent="0.35">
      <c r="A43" s="8"/>
      <c r="B43" s="119" t="s">
        <v>96</v>
      </c>
      <c r="C43" s="116"/>
      <c r="D43" s="120">
        <f t="shared" ref="D43:E43" si="5">SUM(D37:D42)</f>
        <v>1704.8999999999999</v>
      </c>
      <c r="E43" s="120">
        <f t="shared" si="5"/>
        <v>1618.2</v>
      </c>
      <c r="F43" s="120">
        <f>SUM(F37:F42)</f>
        <v>1413.6</v>
      </c>
      <c r="G43" s="120">
        <f>SUM(G37:G42)</f>
        <v>1324.2000000000003</v>
      </c>
      <c r="H43" s="74"/>
      <c r="I43" s="81"/>
      <c r="J43" s="77"/>
      <c r="K43" s="77"/>
      <c r="L43" s="77"/>
      <c r="M43" s="77"/>
      <c r="N43" s="77"/>
    </row>
    <row r="44" spans="1:14" ht="15" x14ac:dyDescent="0.35">
      <c r="A44" s="8"/>
      <c r="B44" s="109" t="s">
        <v>97</v>
      </c>
      <c r="C44" s="113"/>
      <c r="D44" s="118">
        <f t="shared" ref="D44:F44" si="6">D36+D43</f>
        <v>2130.6</v>
      </c>
      <c r="E44" s="118">
        <f t="shared" si="6"/>
        <v>2030.2</v>
      </c>
      <c r="F44" s="118">
        <f t="shared" si="6"/>
        <v>1794.3999999999999</v>
      </c>
      <c r="G44" s="118">
        <f>G36+G43</f>
        <v>1707.6000000000004</v>
      </c>
      <c r="H44" s="74"/>
      <c r="I44" s="81"/>
      <c r="J44" s="77"/>
      <c r="K44" s="77"/>
      <c r="L44" s="77"/>
      <c r="M44" s="77"/>
      <c r="N44" s="77"/>
    </row>
    <row r="45" spans="1:14" ht="15" x14ac:dyDescent="0.35">
      <c r="A45" s="8"/>
      <c r="B45" s="119" t="s">
        <v>98</v>
      </c>
      <c r="C45" s="116"/>
      <c r="D45" s="117"/>
      <c r="E45" s="117"/>
      <c r="F45" s="117"/>
      <c r="G45" s="117"/>
      <c r="H45" s="74"/>
      <c r="I45" s="81"/>
      <c r="J45" s="77"/>
      <c r="K45" s="77"/>
      <c r="L45" s="77"/>
      <c r="M45" s="77"/>
      <c r="N45" s="77"/>
    </row>
    <row r="46" spans="1:14" ht="15" x14ac:dyDescent="0.35">
      <c r="A46" s="8"/>
      <c r="B46" s="112" t="s">
        <v>99</v>
      </c>
      <c r="C46" s="113"/>
      <c r="D46" s="114">
        <v>-110.4</v>
      </c>
      <c r="E46" s="114">
        <v>-95.8</v>
      </c>
      <c r="F46" s="114">
        <v>-74.2</v>
      </c>
      <c r="G46" s="114">
        <v>-78.5</v>
      </c>
      <c r="H46" s="74"/>
      <c r="I46" s="81"/>
      <c r="J46" s="77"/>
      <c r="K46" s="77"/>
      <c r="L46" s="77"/>
      <c r="M46" s="77"/>
      <c r="N46" s="77"/>
    </row>
    <row r="47" spans="1:14" ht="15" x14ac:dyDescent="0.35">
      <c r="A47" s="8"/>
      <c r="B47" s="115" t="s">
        <v>100</v>
      </c>
      <c r="C47" s="116"/>
      <c r="D47" s="117">
        <v>-1130.3</v>
      </c>
      <c r="E47" s="117">
        <v>-1087</v>
      </c>
      <c r="F47" s="117">
        <v>-963.2</v>
      </c>
      <c r="G47" s="117">
        <v>-891.4</v>
      </c>
      <c r="H47" s="74"/>
      <c r="I47" s="81"/>
      <c r="J47" s="77"/>
      <c r="K47" s="77"/>
      <c r="L47" s="77"/>
      <c r="M47" s="77"/>
      <c r="N47" s="77"/>
    </row>
    <row r="48" spans="1:14" ht="15" x14ac:dyDescent="0.35">
      <c r="A48" s="8"/>
      <c r="B48" s="112" t="s">
        <v>101</v>
      </c>
      <c r="C48" s="113"/>
      <c r="D48" s="114"/>
      <c r="E48" s="114">
        <v>-1.9</v>
      </c>
      <c r="F48" s="114">
        <v>-5.6</v>
      </c>
      <c r="G48" s="114"/>
      <c r="H48" s="74"/>
      <c r="I48" s="81"/>
      <c r="J48" s="77"/>
      <c r="K48" s="77"/>
      <c r="L48" s="77"/>
      <c r="M48" s="77"/>
      <c r="N48" s="77"/>
    </row>
    <row r="49" spans="1:14" ht="15" x14ac:dyDescent="0.35">
      <c r="A49" s="8"/>
      <c r="B49" s="115" t="s">
        <v>102</v>
      </c>
      <c r="C49" s="116"/>
      <c r="D49" s="117">
        <v>-22.6</v>
      </c>
      <c r="E49" s="117">
        <v>-19.100000000000001</v>
      </c>
      <c r="F49" s="117">
        <v>-16</v>
      </c>
      <c r="G49" s="117">
        <v>-13.4</v>
      </c>
      <c r="H49" s="74"/>
      <c r="I49" s="81"/>
      <c r="J49" s="77"/>
      <c r="K49" s="77"/>
      <c r="L49" s="77"/>
      <c r="M49" s="77"/>
      <c r="N49" s="77"/>
    </row>
    <row r="50" spans="1:14" ht="15" x14ac:dyDescent="0.35">
      <c r="A50" s="8"/>
      <c r="B50" s="112" t="s">
        <v>103</v>
      </c>
      <c r="C50" s="113"/>
      <c r="D50" s="114">
        <v>-51.8</v>
      </c>
      <c r="E50" s="114">
        <v>-80.599999999999994</v>
      </c>
      <c r="F50" s="114">
        <v>-77.099999999999994</v>
      </c>
      <c r="G50" s="114">
        <v>-110.2</v>
      </c>
      <c r="H50" s="74"/>
      <c r="I50" s="81"/>
      <c r="J50" s="77"/>
      <c r="K50" s="77"/>
      <c r="L50" s="77"/>
      <c r="M50" s="77"/>
      <c r="N50" s="77"/>
    </row>
    <row r="51" spans="1:14" ht="15" x14ac:dyDescent="0.35">
      <c r="A51" s="8"/>
      <c r="B51" s="115" t="s">
        <v>104</v>
      </c>
      <c r="C51" s="116"/>
      <c r="D51" s="117">
        <v>-85.1</v>
      </c>
      <c r="E51" s="117">
        <v>-76.7</v>
      </c>
      <c r="F51" s="117">
        <v>-55.1</v>
      </c>
      <c r="G51" s="117">
        <v>-33.4</v>
      </c>
      <c r="H51" s="74"/>
      <c r="I51" s="81"/>
      <c r="J51" s="77"/>
      <c r="K51" s="77"/>
      <c r="L51" s="77"/>
      <c r="M51" s="77"/>
      <c r="N51" s="77"/>
    </row>
    <row r="52" spans="1:14" ht="15" x14ac:dyDescent="0.35">
      <c r="A52" s="8"/>
      <c r="B52" s="109" t="s">
        <v>105</v>
      </c>
      <c r="C52" s="113"/>
      <c r="D52" s="143">
        <f t="shared" ref="D52:F52" si="7">SUM(D46:D51)</f>
        <v>-1400.1999999999998</v>
      </c>
      <c r="E52" s="143">
        <f t="shared" si="7"/>
        <v>-1361.1</v>
      </c>
      <c r="F52" s="143">
        <f t="shared" si="7"/>
        <v>-1191.1999999999998</v>
      </c>
      <c r="G52" s="143">
        <f>SUM(G46:G51)</f>
        <v>-1126.9000000000001</v>
      </c>
      <c r="H52" s="74"/>
      <c r="I52" s="81"/>
      <c r="J52" s="77"/>
      <c r="K52" s="77"/>
      <c r="L52" s="77"/>
      <c r="M52" s="77"/>
      <c r="N52" s="77"/>
    </row>
    <row r="53" spans="1:14" ht="15" x14ac:dyDescent="0.35">
      <c r="A53" s="8"/>
      <c r="B53" s="119" t="s">
        <v>106</v>
      </c>
      <c r="C53" s="116"/>
      <c r="D53" s="120">
        <f t="shared" ref="D53:F53" si="8">D43+D52</f>
        <v>304.70000000000005</v>
      </c>
      <c r="E53" s="120">
        <f t="shared" si="8"/>
        <v>257.10000000000014</v>
      </c>
      <c r="F53" s="120">
        <f t="shared" si="8"/>
        <v>222.40000000000009</v>
      </c>
      <c r="G53" s="120">
        <f>G43+G52</f>
        <v>197.30000000000018</v>
      </c>
      <c r="H53" s="74"/>
      <c r="I53" s="81"/>
      <c r="J53" s="77"/>
      <c r="K53" s="77"/>
      <c r="L53" s="77"/>
      <c r="M53" s="77"/>
      <c r="N53" s="77"/>
    </row>
    <row r="54" spans="1:14" ht="15" x14ac:dyDescent="0.35">
      <c r="A54" s="8"/>
      <c r="B54" s="112" t="s">
        <v>100</v>
      </c>
      <c r="C54" s="113"/>
      <c r="D54" s="114">
        <v>-16.600000000000001</v>
      </c>
      <c r="E54" s="114">
        <v>-28.2</v>
      </c>
      <c r="F54" s="114">
        <v>-37.299999999999997</v>
      </c>
      <c r="G54" s="114">
        <v>-32.6</v>
      </c>
      <c r="H54" s="74"/>
      <c r="I54" s="81"/>
      <c r="J54" s="77"/>
      <c r="K54" s="77"/>
      <c r="L54" s="77"/>
      <c r="M54" s="77"/>
      <c r="N54" s="77"/>
    </row>
    <row r="55" spans="1:14" ht="15" x14ac:dyDescent="0.35">
      <c r="A55" s="8"/>
      <c r="B55" s="115" t="s">
        <v>102</v>
      </c>
      <c r="C55" s="116"/>
      <c r="D55" s="117">
        <v>44.1</v>
      </c>
      <c r="E55" s="117">
        <v>-44.7</v>
      </c>
      <c r="F55" s="117">
        <v>-40.9</v>
      </c>
      <c r="G55" s="117">
        <v>-39.4</v>
      </c>
      <c r="H55" s="74"/>
      <c r="I55" s="81"/>
      <c r="J55" s="77"/>
      <c r="K55" s="77"/>
      <c r="L55" s="77"/>
      <c r="M55" s="77"/>
      <c r="N55" s="77"/>
    </row>
    <row r="56" spans="1:14" ht="15" x14ac:dyDescent="0.35">
      <c r="A56" s="1"/>
      <c r="B56" s="112" t="s">
        <v>103</v>
      </c>
      <c r="C56" s="113"/>
      <c r="D56" s="114"/>
      <c r="E56" s="114"/>
      <c r="F56" s="114"/>
      <c r="G56" s="114">
        <v>-0.4</v>
      </c>
      <c r="H56" s="74"/>
      <c r="I56" s="81"/>
      <c r="J56" s="77"/>
      <c r="K56" s="77"/>
      <c r="L56" s="77"/>
      <c r="M56" s="77"/>
      <c r="N56" s="77"/>
    </row>
    <row r="57" spans="1:14" ht="15" x14ac:dyDescent="0.35">
      <c r="A57" s="8"/>
      <c r="B57" s="115" t="s">
        <v>107</v>
      </c>
      <c r="C57" s="116"/>
      <c r="D57" s="117"/>
      <c r="E57" s="117"/>
      <c r="F57" s="117">
        <v>-0.2</v>
      </c>
      <c r="G57" s="117">
        <v>-0.2</v>
      </c>
      <c r="H57" s="74"/>
      <c r="I57" s="81"/>
      <c r="J57" s="77"/>
      <c r="K57" s="77"/>
      <c r="L57" s="77"/>
      <c r="M57" s="77"/>
      <c r="N57" s="77"/>
    </row>
    <row r="58" spans="1:14" ht="15" x14ac:dyDescent="0.35">
      <c r="A58" s="8"/>
      <c r="B58" s="112" t="s">
        <v>108</v>
      </c>
      <c r="C58" s="113"/>
      <c r="D58" s="114">
        <v>-2.1</v>
      </c>
      <c r="E58" s="114">
        <v>-8.6999999999999993</v>
      </c>
      <c r="F58" s="114">
        <v>-6.8</v>
      </c>
      <c r="G58" s="114">
        <v>-10</v>
      </c>
      <c r="H58" s="74"/>
      <c r="I58" s="81"/>
      <c r="J58" s="77"/>
      <c r="K58" s="77"/>
      <c r="L58" s="77"/>
      <c r="M58" s="77"/>
      <c r="N58" s="77"/>
    </row>
    <row r="59" spans="1:14" ht="15" x14ac:dyDescent="0.35">
      <c r="A59" s="8"/>
      <c r="B59" s="115" t="s">
        <v>104</v>
      </c>
      <c r="C59" s="116"/>
      <c r="D59" s="117">
        <v>-20.399999999999999</v>
      </c>
      <c r="E59" s="117">
        <v>-19.399999999999999</v>
      </c>
      <c r="F59" s="117">
        <v>-21.8</v>
      </c>
      <c r="G59" s="117">
        <v>-23.9</v>
      </c>
      <c r="H59" s="74"/>
      <c r="I59" s="81"/>
      <c r="J59" s="77"/>
      <c r="K59" s="77"/>
      <c r="L59" s="77"/>
      <c r="M59" s="77"/>
      <c r="N59" s="77"/>
    </row>
    <row r="60" spans="1:14" ht="15" x14ac:dyDescent="0.35">
      <c r="A60" s="8"/>
      <c r="B60" s="109" t="s">
        <v>109</v>
      </c>
      <c r="C60" s="113"/>
      <c r="D60" s="118">
        <v>-83.2</v>
      </c>
      <c r="E60" s="118">
        <f t="shared" ref="E60:F60" si="9">SUM(E54:E59)</f>
        <v>-101</v>
      </c>
      <c r="F60" s="118">
        <f t="shared" si="9"/>
        <v>-106.99999999999999</v>
      </c>
      <c r="G60" s="118">
        <f>SUM(G54:G59)</f>
        <v>-106.5</v>
      </c>
      <c r="H60" s="74"/>
      <c r="I60" s="81"/>
      <c r="J60" s="77"/>
      <c r="K60" s="77"/>
      <c r="L60" s="77"/>
      <c r="M60" s="77"/>
      <c r="N60" s="77"/>
    </row>
    <row r="61" spans="1:14" ht="15" x14ac:dyDescent="0.35">
      <c r="A61" s="8"/>
      <c r="B61" s="119" t="s">
        <v>110</v>
      </c>
      <c r="C61" s="116"/>
      <c r="D61" s="121">
        <f t="shared" ref="D61:F61" si="10">D52+D60</f>
        <v>-1483.3999999999999</v>
      </c>
      <c r="E61" s="121">
        <f t="shared" si="10"/>
        <v>-1462.1</v>
      </c>
      <c r="F61" s="121">
        <f t="shared" si="10"/>
        <v>-1298.1999999999998</v>
      </c>
      <c r="G61" s="121">
        <f>G52+G60</f>
        <v>-1233.4000000000001</v>
      </c>
      <c r="H61" s="74"/>
      <c r="I61" s="81"/>
      <c r="J61" s="77"/>
      <c r="K61" s="77"/>
      <c r="L61" s="77"/>
      <c r="M61" s="77"/>
      <c r="N61" s="77"/>
    </row>
    <row r="62" spans="1:14" s="138" customFormat="1" ht="15" x14ac:dyDescent="0.35">
      <c r="A62" s="136"/>
      <c r="B62" s="144" t="s">
        <v>111</v>
      </c>
      <c r="C62" s="145"/>
      <c r="D62" s="146">
        <f t="shared" ref="D62:F62" si="11">D44+D61</f>
        <v>647.20000000000005</v>
      </c>
      <c r="E62" s="146">
        <f t="shared" si="11"/>
        <v>568.10000000000014</v>
      </c>
      <c r="F62" s="146">
        <f t="shared" si="11"/>
        <v>496.20000000000005</v>
      </c>
      <c r="G62" s="146">
        <f>G44+G61</f>
        <v>474.20000000000027</v>
      </c>
      <c r="H62" s="147"/>
      <c r="I62" s="81"/>
      <c r="J62" s="77"/>
      <c r="K62" s="77"/>
      <c r="L62" s="77"/>
      <c r="M62" s="77"/>
      <c r="N62" s="77"/>
    </row>
    <row r="63" spans="1:14" ht="15" x14ac:dyDescent="0.35">
      <c r="A63" s="8"/>
      <c r="B63" s="119" t="s">
        <v>112</v>
      </c>
      <c r="C63" s="116"/>
      <c r="D63" s="117"/>
      <c r="E63" s="117"/>
      <c r="F63" s="117"/>
      <c r="G63" s="117"/>
      <c r="H63" s="74"/>
      <c r="I63" s="81"/>
      <c r="J63" s="77"/>
      <c r="K63" s="77"/>
      <c r="L63" s="77"/>
      <c r="M63" s="77"/>
      <c r="N63" s="77"/>
    </row>
    <row r="64" spans="1:14" ht="15" x14ac:dyDescent="0.35">
      <c r="A64" s="8"/>
      <c r="B64" s="112" t="s">
        <v>113</v>
      </c>
      <c r="C64" s="113"/>
      <c r="D64" s="114">
        <v>2.4</v>
      </c>
      <c r="E64" s="114">
        <v>2.4</v>
      </c>
      <c r="F64" s="114">
        <v>2.4</v>
      </c>
      <c r="G64" s="114">
        <v>2.2999999999999998</v>
      </c>
      <c r="H64" s="74"/>
      <c r="I64" s="81"/>
      <c r="J64" s="77"/>
      <c r="K64" s="77"/>
      <c r="L64" s="77"/>
      <c r="M64" s="77"/>
      <c r="N64" s="77"/>
    </row>
    <row r="65" spans="1:14" ht="15" x14ac:dyDescent="0.35">
      <c r="A65" s="8"/>
      <c r="B65" s="115" t="s">
        <v>114</v>
      </c>
      <c r="C65" s="116"/>
      <c r="D65" s="117">
        <v>65.7</v>
      </c>
      <c r="E65" s="117">
        <v>56</v>
      </c>
      <c r="F65" s="117">
        <v>55.9</v>
      </c>
      <c r="G65" s="117">
        <v>45.8</v>
      </c>
      <c r="H65" s="74"/>
      <c r="I65" s="81"/>
      <c r="J65" s="77"/>
      <c r="K65" s="77"/>
      <c r="L65" s="77"/>
      <c r="M65" s="77"/>
      <c r="N65" s="77"/>
    </row>
    <row r="66" spans="1:14" ht="15" x14ac:dyDescent="0.35">
      <c r="A66" s="8"/>
      <c r="B66" s="112" t="s">
        <v>115</v>
      </c>
      <c r="C66" s="113"/>
      <c r="D66" s="114">
        <v>0.9</v>
      </c>
      <c r="E66" s="114">
        <v>1.3</v>
      </c>
      <c r="F66" s="114">
        <v>1.1000000000000001</v>
      </c>
      <c r="G66" s="114">
        <v>-1</v>
      </c>
      <c r="H66" s="74"/>
      <c r="I66" s="81"/>
      <c r="J66" s="77"/>
      <c r="K66" s="77"/>
      <c r="L66" s="77"/>
      <c r="M66" s="77"/>
      <c r="N66" s="77"/>
    </row>
    <row r="67" spans="1:14" ht="13.2" customHeight="1" x14ac:dyDescent="0.35">
      <c r="A67" s="8"/>
      <c r="B67" s="115" t="s">
        <v>116</v>
      </c>
      <c r="C67" s="116"/>
      <c r="D67" s="117">
        <v>578.20000000000005</v>
      </c>
      <c r="E67" s="117">
        <v>508.4</v>
      </c>
      <c r="F67" s="117">
        <v>436.8</v>
      </c>
      <c r="G67" s="117">
        <v>427.1</v>
      </c>
      <c r="H67" s="74"/>
      <c r="I67" s="81"/>
      <c r="J67" s="77"/>
      <c r="K67" s="77"/>
      <c r="L67" s="77"/>
      <c r="M67" s="77"/>
      <c r="N67" s="77"/>
    </row>
    <row r="68" spans="1:14" ht="15" x14ac:dyDescent="0.35">
      <c r="A68" s="8"/>
      <c r="B68" s="109" t="s">
        <v>117</v>
      </c>
      <c r="C68" s="113"/>
      <c r="D68" s="118">
        <f t="shared" ref="D68:F68" si="12">SUM(D64:D67)</f>
        <v>647.20000000000005</v>
      </c>
      <c r="E68" s="118">
        <f t="shared" si="12"/>
        <v>568.1</v>
      </c>
      <c r="F68" s="118">
        <f t="shared" si="12"/>
        <v>496.2</v>
      </c>
      <c r="G68" s="118">
        <f>SUM(G64:G67)</f>
        <v>474.20000000000005</v>
      </c>
      <c r="H68" s="74"/>
      <c r="I68" s="81"/>
      <c r="J68" s="77"/>
      <c r="K68" s="77"/>
      <c r="L68" s="77"/>
      <c r="M68" s="77"/>
      <c r="N68" s="77"/>
    </row>
    <row r="69" spans="1:14" s="138" customFormat="1" ht="15" x14ac:dyDescent="0.35">
      <c r="A69" s="136"/>
      <c r="B69" s="144" t="s">
        <v>118</v>
      </c>
      <c r="C69" s="145"/>
      <c r="D69" s="148">
        <f>SUM(D64:D67)</f>
        <v>647.20000000000005</v>
      </c>
      <c r="E69" s="148">
        <f t="shared" ref="E69:G69" si="13">SUM(E64:E67)</f>
        <v>568.1</v>
      </c>
      <c r="F69" s="148">
        <f t="shared" si="13"/>
        <v>496.2</v>
      </c>
      <c r="G69" s="148">
        <f t="shared" si="13"/>
        <v>474.20000000000005</v>
      </c>
      <c r="H69" s="147"/>
      <c r="I69" s="81"/>
      <c r="J69" s="77"/>
      <c r="K69" s="77"/>
      <c r="L69" s="77"/>
      <c r="M69" s="77"/>
      <c r="N69" s="77"/>
    </row>
    <row r="70" spans="1:14" ht="15" x14ac:dyDescent="0.35">
      <c r="A70" s="8"/>
      <c r="B70" s="112"/>
      <c r="C70" s="113"/>
      <c r="D70" s="114"/>
      <c r="E70" s="114"/>
      <c r="F70" s="114"/>
      <c r="G70" s="114"/>
      <c r="H70" s="74"/>
      <c r="I70" s="81"/>
      <c r="J70" s="77"/>
      <c r="K70" s="77"/>
      <c r="L70" s="77"/>
      <c r="M70" s="77"/>
      <c r="N70" s="77"/>
    </row>
    <row r="71" spans="1:14" ht="15" x14ac:dyDescent="0.35">
      <c r="A71" s="1"/>
      <c r="B71" s="115"/>
      <c r="C71" s="116"/>
      <c r="D71" s="117"/>
      <c r="E71" s="117"/>
      <c r="F71" s="117"/>
      <c r="G71" s="117"/>
      <c r="H71" s="74"/>
      <c r="I71" s="81"/>
      <c r="J71" s="77"/>
      <c r="K71" s="77"/>
      <c r="L71" s="77"/>
      <c r="M71" s="77"/>
      <c r="N71" s="77"/>
    </row>
    <row r="72" spans="1:14" ht="14.4" x14ac:dyDescent="0.35">
      <c r="A72" s="1"/>
      <c r="B72" s="122"/>
      <c r="C72" s="122"/>
      <c r="D72" s="6"/>
      <c r="E72" s="6"/>
      <c r="F72" s="6"/>
      <c r="G72" s="122"/>
      <c r="H72" s="74"/>
      <c r="I72" s="81"/>
      <c r="J72" s="77"/>
      <c r="K72" s="77"/>
      <c r="L72" s="77"/>
      <c r="M72" s="77"/>
      <c r="N72" s="77"/>
    </row>
    <row r="73" spans="1:14" ht="16.8" x14ac:dyDescent="0.35">
      <c r="A73" s="74"/>
      <c r="B73" s="123" t="str">
        <f>+B2</f>
        <v>Morgan Sindall Group</v>
      </c>
      <c r="C73" s="123"/>
      <c r="D73" s="124"/>
      <c r="E73" s="124"/>
      <c r="F73" s="124"/>
      <c r="G73" s="124"/>
      <c r="H73" s="74"/>
      <c r="I73" s="81"/>
      <c r="J73" s="77"/>
      <c r="K73" s="77"/>
      <c r="L73" s="77"/>
      <c r="M73" s="77"/>
      <c r="N73" s="77"/>
    </row>
    <row r="74" spans="1:14" ht="16.8" x14ac:dyDescent="0.35">
      <c r="A74" s="74"/>
      <c r="B74" s="125" t="s">
        <v>51</v>
      </c>
      <c r="C74" s="125"/>
      <c r="D74" s="126"/>
      <c r="E74" s="126"/>
      <c r="F74" s="126"/>
      <c r="G74" s="126"/>
      <c r="H74" s="74"/>
      <c r="I74" s="81"/>
      <c r="J74" s="77"/>
      <c r="K74" s="77"/>
      <c r="L74" s="77"/>
      <c r="M74" s="77"/>
      <c r="N74" s="77"/>
    </row>
    <row r="75" spans="1:14" ht="15.6" thickBot="1" x14ac:dyDescent="0.4">
      <c r="A75" s="75"/>
      <c r="B75" s="127" t="str">
        <f>+B4</f>
        <v>As at years ended 31st December</v>
      </c>
      <c r="C75" s="127"/>
      <c r="D75" s="128"/>
      <c r="E75" s="128"/>
      <c r="F75" s="128"/>
      <c r="G75" s="128"/>
      <c r="H75" s="74"/>
      <c r="I75" s="81"/>
      <c r="J75" s="77"/>
      <c r="K75" s="77"/>
      <c r="L75" s="77"/>
      <c r="M75" s="77"/>
      <c r="N75" s="77"/>
    </row>
    <row r="76" spans="1:14" ht="14.4" x14ac:dyDescent="0.35">
      <c r="A76" s="75"/>
      <c r="B76" s="122"/>
      <c r="C76" s="122"/>
      <c r="D76" s="129">
        <f>D5</f>
        <v>2024</v>
      </c>
      <c r="E76" s="129">
        <f>E5</f>
        <v>2023</v>
      </c>
      <c r="F76" s="129">
        <f>F5</f>
        <v>2022</v>
      </c>
      <c r="G76" s="129">
        <f>G5</f>
        <v>2021</v>
      </c>
      <c r="H76" s="74"/>
      <c r="I76" s="81"/>
      <c r="J76" s="77"/>
      <c r="K76" s="77"/>
      <c r="L76" s="77"/>
      <c r="M76" s="77"/>
      <c r="N76" s="77"/>
    </row>
    <row r="77" spans="1:14" ht="15" thickBot="1" x14ac:dyDescent="0.4">
      <c r="A77" s="75"/>
      <c r="B77" s="130" t="s">
        <v>119</v>
      </c>
      <c r="C77" s="122"/>
      <c r="D77" s="131">
        <v>4546.2</v>
      </c>
      <c r="E77" s="131">
        <v>4117.7</v>
      </c>
      <c r="F77" s="131">
        <v>3612.2</v>
      </c>
      <c r="G77" s="131">
        <v>3212.8</v>
      </c>
      <c r="H77" s="74"/>
      <c r="I77" s="81"/>
      <c r="J77" s="77"/>
      <c r="K77" s="77"/>
      <c r="L77" s="77"/>
      <c r="M77" s="77"/>
      <c r="N77" s="77"/>
    </row>
    <row r="78" spans="1:14" ht="15" x14ac:dyDescent="0.35">
      <c r="A78" s="75"/>
      <c r="B78" s="115" t="s">
        <v>120</v>
      </c>
      <c r="C78" s="116"/>
      <c r="D78" s="117">
        <v>-4016.3</v>
      </c>
      <c r="E78" s="117">
        <v>-3670.1</v>
      </c>
      <c r="F78" s="117">
        <v>-3241.3</v>
      </c>
      <c r="G78" s="117">
        <v>-2830</v>
      </c>
      <c r="H78" s="74"/>
      <c r="I78" s="81"/>
      <c r="J78" s="77"/>
      <c r="K78" s="77"/>
      <c r="L78" s="77"/>
      <c r="M78" s="77"/>
      <c r="N78" s="77"/>
    </row>
    <row r="79" spans="1:14" ht="15" x14ac:dyDescent="0.35">
      <c r="A79" s="75"/>
      <c r="B79" s="109" t="s">
        <v>121</v>
      </c>
      <c r="C79" s="113"/>
      <c r="D79" s="114">
        <f t="shared" ref="D79:F79" si="14">D77+D78</f>
        <v>529.89999999999964</v>
      </c>
      <c r="E79" s="114">
        <f t="shared" si="14"/>
        <v>447.59999999999991</v>
      </c>
      <c r="F79" s="114">
        <f t="shared" si="14"/>
        <v>370.89999999999964</v>
      </c>
      <c r="G79" s="114">
        <f>G77+G78</f>
        <v>382.80000000000018</v>
      </c>
      <c r="H79" s="74"/>
      <c r="I79" s="81"/>
      <c r="J79" s="77"/>
      <c r="K79" s="77"/>
      <c r="L79" s="77"/>
      <c r="M79" s="77"/>
      <c r="N79" s="77"/>
    </row>
    <row r="80" spans="1:14" ht="14.4" customHeight="1" x14ac:dyDescent="0.35">
      <c r="A80" s="75"/>
      <c r="B80" s="119" t="s">
        <v>122</v>
      </c>
      <c r="C80" s="116"/>
      <c r="D80" s="117"/>
      <c r="E80" s="117"/>
      <c r="F80" s="117"/>
      <c r="G80" s="117"/>
      <c r="H80" s="74"/>
      <c r="I80" s="81"/>
      <c r="J80" s="77"/>
      <c r="K80" s="77"/>
      <c r="L80" s="77"/>
      <c r="M80" s="77"/>
      <c r="N80" s="77"/>
    </row>
    <row r="81" spans="1:14" ht="15" x14ac:dyDescent="0.35">
      <c r="A81" s="75"/>
      <c r="B81" s="112" t="s">
        <v>123</v>
      </c>
      <c r="C81" s="113"/>
      <c r="D81" s="114">
        <v>528.6</v>
      </c>
      <c r="E81" s="114">
        <v>449.5</v>
      </c>
      <c r="F81" s="114">
        <v>410</v>
      </c>
      <c r="G81" s="114">
        <v>382.8</v>
      </c>
      <c r="H81" s="74"/>
      <c r="I81" s="81"/>
      <c r="J81" s="77"/>
      <c r="K81" s="77"/>
      <c r="L81" s="77"/>
      <c r="M81" s="77"/>
      <c r="N81" s="77"/>
    </row>
    <row r="82" spans="1:14" ht="14.4" customHeight="1" x14ac:dyDescent="0.35">
      <c r="A82" s="75"/>
      <c r="B82" s="115" t="s">
        <v>124</v>
      </c>
      <c r="C82" s="116"/>
      <c r="D82" s="117">
        <v>1.3</v>
      </c>
      <c r="E82" s="117">
        <v>-1.9</v>
      </c>
      <c r="F82" s="117">
        <v>-39.1</v>
      </c>
      <c r="G82" s="117"/>
      <c r="H82" s="74"/>
      <c r="I82" s="81"/>
      <c r="J82" s="77"/>
      <c r="K82" s="77"/>
      <c r="L82" s="77"/>
      <c r="M82" s="77"/>
      <c r="N82" s="77"/>
    </row>
    <row r="83" spans="1:14" ht="14.4" customHeight="1" x14ac:dyDescent="0.35">
      <c r="A83" s="75"/>
      <c r="B83" s="112" t="s">
        <v>145</v>
      </c>
      <c r="C83" s="113"/>
      <c r="D83" s="114">
        <v>-21</v>
      </c>
      <c r="E83" s="114">
        <v>-2.8</v>
      </c>
      <c r="F83" s="114"/>
      <c r="G83" s="114"/>
      <c r="H83" s="74"/>
      <c r="I83" s="81"/>
      <c r="J83" s="77"/>
      <c r="K83" s="77"/>
      <c r="L83" s="77"/>
      <c r="M83" s="77"/>
      <c r="N83" s="77"/>
    </row>
    <row r="84" spans="1:14" ht="15" x14ac:dyDescent="0.35">
      <c r="A84" s="75"/>
      <c r="B84" s="115" t="s">
        <v>125</v>
      </c>
      <c r="C84" s="116"/>
      <c r="D84" s="117">
        <v>-360</v>
      </c>
      <c r="E84" s="117">
        <v>-324</v>
      </c>
      <c r="F84" s="117">
        <v>-287.60000000000002</v>
      </c>
      <c r="G84" s="117">
        <v>-259.8</v>
      </c>
      <c r="H84" s="74"/>
      <c r="I84" s="81"/>
      <c r="J84" s="77"/>
      <c r="K84" s="77"/>
      <c r="L84" s="77"/>
      <c r="M84" s="77"/>
      <c r="N84" s="77"/>
    </row>
    <row r="85" spans="1:14" ht="15" x14ac:dyDescent="0.35">
      <c r="A85" s="75"/>
      <c r="B85" s="112" t="s">
        <v>126</v>
      </c>
      <c r="C85" s="113"/>
      <c r="D85" s="114">
        <v>3.2</v>
      </c>
      <c r="E85" s="114">
        <v>18.2</v>
      </c>
      <c r="F85" s="114">
        <v>4.5</v>
      </c>
      <c r="G85" s="114">
        <v>5.4</v>
      </c>
      <c r="H85" s="74"/>
      <c r="I85" s="81"/>
      <c r="J85" s="77"/>
      <c r="K85" s="77"/>
      <c r="L85" s="77"/>
      <c r="M85" s="77"/>
      <c r="N85" s="77"/>
    </row>
    <row r="86" spans="1:14" ht="15" x14ac:dyDescent="0.35">
      <c r="A86" s="75"/>
      <c r="B86" s="144" t="s">
        <v>127</v>
      </c>
      <c r="C86" s="145"/>
      <c r="D86" s="146">
        <v>9.9</v>
      </c>
      <c r="E86" s="146">
        <v>1.6</v>
      </c>
      <c r="F86" s="146">
        <v>0.5</v>
      </c>
      <c r="G86" s="146">
        <v>1.4</v>
      </c>
      <c r="H86" s="74"/>
      <c r="I86" s="81"/>
      <c r="J86" s="77"/>
      <c r="K86" s="77"/>
      <c r="L86" s="77"/>
      <c r="M86" s="77"/>
      <c r="N86" s="77"/>
    </row>
    <row r="87" spans="1:14" ht="15" x14ac:dyDescent="0.35">
      <c r="A87" s="75"/>
      <c r="B87" s="109" t="s">
        <v>128</v>
      </c>
      <c r="C87" s="113"/>
      <c r="D87" s="114">
        <f>D81+SUM(D82:D86)</f>
        <v>162</v>
      </c>
      <c r="E87" s="114">
        <f>E81+SUM(E82:E86)</f>
        <v>140.60000000000002</v>
      </c>
      <c r="F87" s="114">
        <f>F81+SUM(F82:F86)</f>
        <v>88.299999999999955</v>
      </c>
      <c r="G87" s="114">
        <f>G81+G84+G85+G86</f>
        <v>129.80000000000001</v>
      </c>
      <c r="H87" s="74"/>
      <c r="I87" s="81"/>
      <c r="J87" s="77"/>
      <c r="K87" s="77"/>
      <c r="L87" s="77"/>
      <c r="M87" s="77"/>
      <c r="N87" s="77"/>
    </row>
    <row r="88" spans="1:14" s="138" customFormat="1" ht="15" x14ac:dyDescent="0.35">
      <c r="A88" s="147"/>
      <c r="B88" s="132" t="s">
        <v>122</v>
      </c>
      <c r="C88" s="133"/>
      <c r="D88" s="134"/>
      <c r="E88" s="134"/>
      <c r="F88" s="134"/>
      <c r="G88" s="134"/>
      <c r="H88" s="147"/>
      <c r="I88" s="81"/>
      <c r="J88" s="77"/>
      <c r="K88" s="77"/>
      <c r="L88" s="77"/>
      <c r="M88" s="77"/>
      <c r="N88" s="77"/>
    </row>
    <row r="89" spans="1:14" ht="15" x14ac:dyDescent="0.35">
      <c r="A89" s="75"/>
      <c r="B89" s="112" t="s">
        <v>129</v>
      </c>
      <c r="C89" s="113"/>
      <c r="D89" s="114">
        <v>162.6</v>
      </c>
      <c r="E89" s="114">
        <v>141.30000000000001</v>
      </c>
      <c r="F89" s="114">
        <v>139.19999999999999</v>
      </c>
      <c r="G89" s="114">
        <v>131.30000000000001</v>
      </c>
      <c r="H89" s="74"/>
      <c r="I89" s="81"/>
      <c r="J89" s="77"/>
      <c r="K89" s="77"/>
      <c r="L89" s="77"/>
      <c r="M89" s="77"/>
      <c r="N89" s="77"/>
    </row>
    <row r="90" spans="1:14" ht="15" x14ac:dyDescent="0.35">
      <c r="A90" s="75"/>
      <c r="B90" s="132" t="s">
        <v>124</v>
      </c>
      <c r="C90" s="133"/>
      <c r="D90" s="134">
        <v>-0.1</v>
      </c>
      <c r="E90" s="134">
        <v>2.2000000000000002</v>
      </c>
      <c r="F90" s="134">
        <v>-48.9</v>
      </c>
      <c r="G90" s="134"/>
      <c r="H90" s="74"/>
      <c r="I90" s="81"/>
      <c r="J90" s="77"/>
      <c r="K90" s="77"/>
      <c r="L90" s="77"/>
      <c r="M90" s="77"/>
      <c r="N90" s="77"/>
    </row>
    <row r="91" spans="1:14" ht="15" x14ac:dyDescent="0.35">
      <c r="A91" s="75"/>
      <c r="B91" s="112" t="s">
        <v>130</v>
      </c>
      <c r="C91" s="113"/>
      <c r="D91" s="114">
        <v>-0.5</v>
      </c>
      <c r="E91" s="114">
        <v>-2.9</v>
      </c>
      <c r="F91" s="114">
        <v>-2</v>
      </c>
      <c r="G91" s="114">
        <v>-1.5</v>
      </c>
      <c r="H91" s="74"/>
      <c r="I91" s="81"/>
      <c r="J91" s="77"/>
      <c r="K91" s="77"/>
      <c r="L91" s="77"/>
      <c r="M91" s="77"/>
      <c r="N91" s="77"/>
    </row>
    <row r="92" spans="1:14" ht="15" x14ac:dyDescent="0.35">
      <c r="A92" s="75"/>
      <c r="B92" s="115" t="s">
        <v>131</v>
      </c>
      <c r="C92" s="116"/>
      <c r="D92" s="117">
        <v>18.2</v>
      </c>
      <c r="E92" s="117">
        <v>10.8</v>
      </c>
      <c r="F92" s="117">
        <v>2.2999999999999998</v>
      </c>
      <c r="G92" s="117">
        <v>0.6</v>
      </c>
      <c r="H92" s="74"/>
      <c r="I92" s="81"/>
      <c r="J92" s="77"/>
      <c r="K92" s="77"/>
      <c r="L92" s="77"/>
      <c r="M92" s="77"/>
      <c r="N92" s="77"/>
    </row>
    <row r="93" spans="1:14" ht="15" x14ac:dyDescent="0.35">
      <c r="A93" s="75"/>
      <c r="B93" s="109" t="s">
        <v>132</v>
      </c>
      <c r="C93" s="113"/>
      <c r="D93" s="114">
        <v>-8.3000000000000007</v>
      </c>
      <c r="E93" s="114">
        <v>-7.5</v>
      </c>
      <c r="F93" s="114">
        <v>-5.3</v>
      </c>
      <c r="G93" s="114">
        <v>-4.2</v>
      </c>
      <c r="H93" s="74"/>
      <c r="I93" s="81"/>
      <c r="J93" s="77"/>
      <c r="K93" s="77"/>
      <c r="L93" s="77"/>
      <c r="M93" s="77"/>
      <c r="N93" s="77"/>
    </row>
    <row r="94" spans="1:14" ht="15" x14ac:dyDescent="0.35">
      <c r="A94" s="75"/>
      <c r="B94" s="119" t="s">
        <v>133</v>
      </c>
      <c r="C94" s="116"/>
      <c r="D94" s="117">
        <f t="shared" ref="D94:E94" si="15">D89+SUM(D90:D93)</f>
        <v>171.89999999999998</v>
      </c>
      <c r="E94" s="117">
        <f t="shared" si="15"/>
        <v>143.9</v>
      </c>
      <c r="F94" s="117">
        <f>F89+SUM(F90:F93)</f>
        <v>85.299999999999983</v>
      </c>
      <c r="G94" s="117">
        <f>G89+SUM(G90:G93)</f>
        <v>126.20000000000002</v>
      </c>
      <c r="H94" s="74"/>
      <c r="I94" s="81"/>
      <c r="J94" s="77"/>
      <c r="K94" s="77"/>
      <c r="L94" s="77"/>
      <c r="M94" s="77"/>
      <c r="N94" s="77"/>
    </row>
    <row r="95" spans="1:14" ht="15" x14ac:dyDescent="0.35">
      <c r="A95" s="75"/>
      <c r="B95" s="112" t="s">
        <v>122</v>
      </c>
      <c r="C95" s="113"/>
      <c r="D95" s="114"/>
      <c r="E95" s="114"/>
      <c r="F95" s="114"/>
      <c r="G95" s="114"/>
      <c r="H95" s="74"/>
      <c r="I95" s="81"/>
      <c r="J95" s="77"/>
      <c r="K95" s="77"/>
      <c r="L95" s="77"/>
      <c r="M95" s="77"/>
      <c r="N95" s="77"/>
    </row>
    <row r="96" spans="1:14" ht="15" x14ac:dyDescent="0.35">
      <c r="A96" s="75"/>
      <c r="B96" s="115" t="s">
        <v>134</v>
      </c>
      <c r="C96" s="116"/>
      <c r="D96" s="117">
        <v>172.5</v>
      </c>
      <c r="E96" s="117">
        <v>144.6</v>
      </c>
      <c r="F96" s="117">
        <v>136.19999999999999</v>
      </c>
      <c r="G96" s="117">
        <v>127.7</v>
      </c>
      <c r="H96" s="74"/>
      <c r="I96" s="81"/>
      <c r="J96" s="77"/>
      <c r="K96" s="77"/>
      <c r="L96" s="77"/>
      <c r="M96" s="77"/>
      <c r="N96" s="77"/>
    </row>
    <row r="97" spans="1:14" ht="15" x14ac:dyDescent="0.35">
      <c r="A97" s="74"/>
      <c r="B97" s="112" t="s">
        <v>124</v>
      </c>
      <c r="C97" s="113"/>
      <c r="D97" s="114">
        <v>-0.1</v>
      </c>
      <c r="E97" s="114">
        <v>2.2000000000000002</v>
      </c>
      <c r="F97" s="114">
        <v>-48.9</v>
      </c>
      <c r="G97" s="114"/>
      <c r="H97" s="157"/>
      <c r="I97" s="81"/>
      <c r="J97" s="77"/>
      <c r="K97" s="77"/>
      <c r="L97" s="77"/>
      <c r="M97" s="77"/>
      <c r="N97" s="77"/>
    </row>
    <row r="98" spans="1:14" ht="15" x14ac:dyDescent="0.35">
      <c r="A98" s="74"/>
      <c r="B98" s="115" t="s">
        <v>130</v>
      </c>
      <c r="C98" s="113"/>
      <c r="D98" s="117">
        <v>-0.5</v>
      </c>
      <c r="E98" s="117">
        <v>-2.9</v>
      </c>
      <c r="F98" s="117">
        <v>-2</v>
      </c>
      <c r="G98" s="117">
        <v>-1.5</v>
      </c>
      <c r="H98" s="157"/>
      <c r="I98" s="81"/>
      <c r="J98" s="77"/>
      <c r="K98" s="77"/>
      <c r="L98" s="77"/>
      <c r="M98" s="77"/>
      <c r="N98" s="77"/>
    </row>
    <row r="99" spans="1:14" ht="15" x14ac:dyDescent="0.35">
      <c r="A99" s="74"/>
      <c r="B99" s="109" t="s">
        <v>135</v>
      </c>
      <c r="C99" s="116"/>
      <c r="D99" s="114">
        <v>-40.200000000000003</v>
      </c>
      <c r="E99" s="114">
        <v>-26.2</v>
      </c>
      <c r="F99" s="114">
        <v>-24.4</v>
      </c>
      <c r="G99" s="114">
        <v>-28.3</v>
      </c>
      <c r="H99" s="157"/>
      <c r="I99" s="81"/>
      <c r="J99" s="77"/>
      <c r="K99" s="77"/>
      <c r="L99" s="77"/>
      <c r="M99" s="77"/>
      <c r="N99" s="77"/>
    </row>
    <row r="100" spans="1:14" ht="15" x14ac:dyDescent="0.35">
      <c r="A100" s="74"/>
      <c r="B100" s="115" t="s">
        <v>74</v>
      </c>
      <c r="C100" s="116"/>
      <c r="D100" s="117">
        <f t="shared" ref="D100:E100" si="16">D96+SUM(D97:D99)</f>
        <v>131.69999999999999</v>
      </c>
      <c r="E100" s="117">
        <f t="shared" si="16"/>
        <v>117.69999999999999</v>
      </c>
      <c r="F100" s="117">
        <f>F96+SUM(F97:F99)</f>
        <v>60.899999999999991</v>
      </c>
      <c r="G100" s="117">
        <f>G96+SUM(G97:G99)</f>
        <v>97.9</v>
      </c>
      <c r="H100" s="157"/>
      <c r="I100" s="81"/>
      <c r="J100" s="77"/>
      <c r="K100" s="77"/>
      <c r="L100" s="77"/>
      <c r="M100" s="77"/>
      <c r="N100" s="77"/>
    </row>
    <row r="101" spans="1:14" ht="15" x14ac:dyDescent="0.35">
      <c r="A101" s="74"/>
      <c r="B101" s="109" t="s">
        <v>136</v>
      </c>
      <c r="C101" s="113"/>
      <c r="D101" s="114"/>
      <c r="E101" s="114"/>
      <c r="F101" s="114"/>
      <c r="G101" s="114"/>
      <c r="H101" s="157"/>
      <c r="I101" s="81"/>
      <c r="J101" s="77"/>
      <c r="K101" s="77"/>
      <c r="L101" s="77"/>
      <c r="M101" s="77"/>
      <c r="N101" s="77"/>
    </row>
    <row r="102" spans="1:14" ht="15" x14ac:dyDescent="0.35">
      <c r="A102" s="74"/>
      <c r="B102" s="152" t="s">
        <v>137</v>
      </c>
      <c r="C102" s="153"/>
      <c r="D102" s="153">
        <v>131.69999999999999</v>
      </c>
      <c r="E102" s="153">
        <v>117.7</v>
      </c>
      <c r="F102" s="153">
        <v>60.9</v>
      </c>
      <c r="G102" s="153">
        <v>97.9</v>
      </c>
      <c r="H102" s="157"/>
      <c r="I102" s="81"/>
      <c r="J102" s="77"/>
      <c r="K102" s="77"/>
      <c r="L102" s="77"/>
      <c r="M102" s="77"/>
      <c r="N102" s="77"/>
    </row>
    <row r="103" spans="1:14" ht="14.4" customHeight="1" x14ac:dyDescent="0.35">
      <c r="A103" s="74"/>
      <c r="B103" s="109" t="s">
        <v>138</v>
      </c>
      <c r="C103" s="113"/>
      <c r="D103" s="114"/>
      <c r="E103" s="114"/>
      <c r="F103" s="114"/>
      <c r="G103" s="114"/>
      <c r="H103" s="157"/>
      <c r="I103" s="156"/>
      <c r="J103" s="77"/>
      <c r="K103" s="77"/>
      <c r="L103" s="77"/>
      <c r="M103" s="77"/>
      <c r="N103" s="77"/>
    </row>
    <row r="104" spans="1:14" ht="15" x14ac:dyDescent="0.35">
      <c r="A104" s="74"/>
      <c r="B104" s="152" t="s">
        <v>139</v>
      </c>
      <c r="C104" s="153"/>
      <c r="D104" s="153" t="s">
        <v>149</v>
      </c>
      <c r="E104" s="153" t="s">
        <v>146</v>
      </c>
      <c r="F104" s="153" t="s">
        <v>143</v>
      </c>
      <c r="G104" s="153" t="s">
        <v>141</v>
      </c>
      <c r="H104" s="157"/>
      <c r="I104" s="156"/>
      <c r="J104" s="77"/>
      <c r="K104" s="77"/>
      <c r="L104" s="77"/>
      <c r="M104" s="77"/>
      <c r="N104" s="77"/>
    </row>
    <row r="105" spans="1:14" ht="15" x14ac:dyDescent="0.35">
      <c r="A105" s="74"/>
      <c r="B105" s="109" t="s">
        <v>140</v>
      </c>
      <c r="C105" s="113"/>
      <c r="D105" s="114" t="s">
        <v>148</v>
      </c>
      <c r="E105" s="114" t="s">
        <v>147</v>
      </c>
      <c r="F105" s="114" t="s">
        <v>144</v>
      </c>
      <c r="G105" s="114" t="s">
        <v>142</v>
      </c>
      <c r="H105" s="157"/>
      <c r="I105" s="156"/>
      <c r="J105" s="77"/>
      <c r="K105" s="77"/>
      <c r="L105" s="77"/>
      <c r="M105" s="77"/>
      <c r="N105" s="77"/>
    </row>
    <row r="106" spans="1:14" ht="15" x14ac:dyDescent="0.35">
      <c r="A106" s="74"/>
      <c r="B106" s="151" t="s">
        <v>154</v>
      </c>
      <c r="C106" s="150"/>
      <c r="D106" s="150"/>
      <c r="E106" s="150"/>
      <c r="F106" s="150"/>
      <c r="G106" s="150"/>
      <c r="H106" s="157"/>
      <c r="I106" s="156"/>
      <c r="J106" s="77"/>
      <c r="K106" s="77"/>
      <c r="L106" s="77"/>
      <c r="M106" s="77"/>
      <c r="N106" s="77"/>
    </row>
    <row r="107" spans="1:14" s="138" customFormat="1" ht="15" x14ac:dyDescent="0.35">
      <c r="A107" s="147"/>
      <c r="B107" s="109" t="s">
        <v>74</v>
      </c>
      <c r="C107" s="113"/>
      <c r="D107" s="114"/>
      <c r="E107" s="114"/>
      <c r="F107" s="114">
        <v>60.9</v>
      </c>
      <c r="G107" s="114">
        <v>97.9</v>
      </c>
      <c r="H107" s="157"/>
      <c r="I107" s="156"/>
      <c r="J107" s="77"/>
      <c r="K107" s="77"/>
      <c r="L107" s="77"/>
      <c r="M107" s="77"/>
      <c r="N107" s="77"/>
    </row>
    <row r="108" spans="1:14" s="138" customFormat="1" ht="15" x14ac:dyDescent="0.35">
      <c r="A108" s="147"/>
      <c r="B108" s="149" t="s">
        <v>155</v>
      </c>
      <c r="C108" s="150"/>
      <c r="D108" s="150"/>
      <c r="E108" s="150"/>
      <c r="F108" s="150">
        <v>2.1</v>
      </c>
      <c r="G108" s="150">
        <v>-0.2</v>
      </c>
      <c r="H108" s="157"/>
      <c r="I108" s="156"/>
      <c r="J108" s="77"/>
      <c r="K108" s="77"/>
      <c r="L108" s="77"/>
      <c r="M108" s="77"/>
      <c r="N108" s="77"/>
    </row>
    <row r="109" spans="1:14" s="138" customFormat="1" ht="15" x14ac:dyDescent="0.35">
      <c r="A109" s="147"/>
      <c r="B109" s="109" t="s">
        <v>156</v>
      </c>
      <c r="C109" s="113"/>
      <c r="D109" s="114">
        <f t="shared" ref="D109:F109" si="17">D108</f>
        <v>0</v>
      </c>
      <c r="E109" s="114">
        <f t="shared" si="17"/>
        <v>0</v>
      </c>
      <c r="F109" s="114">
        <f t="shared" si="17"/>
        <v>2.1</v>
      </c>
      <c r="G109" s="114">
        <f>G108</f>
        <v>-0.2</v>
      </c>
      <c r="H109" s="157"/>
      <c r="I109" s="156"/>
      <c r="J109" s="77"/>
      <c r="K109" s="77"/>
      <c r="L109" s="77"/>
      <c r="M109" s="77"/>
      <c r="N109" s="77"/>
    </row>
    <row r="110" spans="1:14" s="138" customFormat="1" ht="15" x14ac:dyDescent="0.35">
      <c r="A110" s="147"/>
      <c r="B110" s="154" t="s">
        <v>157</v>
      </c>
      <c r="C110" s="155"/>
      <c r="D110" s="155">
        <f t="shared" ref="D110:F110" si="18">D100+D109</f>
        <v>131.69999999999999</v>
      </c>
      <c r="E110" s="155">
        <f t="shared" si="18"/>
        <v>117.69999999999999</v>
      </c>
      <c r="F110" s="155">
        <f t="shared" si="18"/>
        <v>62.999999999999993</v>
      </c>
      <c r="G110" s="155">
        <f>G100+G109</f>
        <v>97.7</v>
      </c>
      <c r="H110" s="157"/>
      <c r="I110" s="156"/>
      <c r="J110" s="77"/>
      <c r="K110" s="77"/>
      <c r="L110" s="77"/>
      <c r="M110" s="77"/>
      <c r="N110" s="77"/>
    </row>
    <row r="111" spans="1:14" s="138" customFormat="1" ht="15" x14ac:dyDescent="0.35">
      <c r="A111" s="147"/>
      <c r="B111" s="109" t="s">
        <v>158</v>
      </c>
      <c r="C111" s="113"/>
      <c r="D111" s="114"/>
      <c r="E111" s="114"/>
      <c r="F111" s="114"/>
      <c r="G111" s="114"/>
      <c r="H111" s="157"/>
      <c r="I111" s="156"/>
      <c r="J111" s="77"/>
      <c r="K111" s="77"/>
      <c r="L111" s="77"/>
      <c r="M111" s="77"/>
      <c r="N111" s="77"/>
    </row>
    <row r="112" spans="1:14" s="138" customFormat="1" ht="15" x14ac:dyDescent="0.35">
      <c r="A112" s="147"/>
      <c r="B112" s="154" t="s">
        <v>137</v>
      </c>
      <c r="C112" s="155"/>
      <c r="D112" s="155">
        <f t="shared" ref="D112:F112" si="19">D110</f>
        <v>131.69999999999999</v>
      </c>
      <c r="E112" s="155">
        <f t="shared" si="19"/>
        <v>117.69999999999999</v>
      </c>
      <c r="F112" s="155">
        <f t="shared" si="19"/>
        <v>62.999999999999993</v>
      </c>
      <c r="G112" s="155">
        <f>G110</f>
        <v>97.7</v>
      </c>
      <c r="H112" s="157"/>
      <c r="I112" s="156"/>
      <c r="J112" s="77"/>
      <c r="K112" s="77"/>
      <c r="L112" s="77"/>
      <c r="M112" s="77"/>
      <c r="N112" s="77"/>
    </row>
    <row r="113" spans="1:14" s="138" customFormat="1" ht="14.4" x14ac:dyDescent="0.35">
      <c r="A113" s="147"/>
      <c r="H113" s="157"/>
      <c r="I113" s="156"/>
      <c r="J113" s="77"/>
      <c r="K113" s="77"/>
      <c r="L113" s="77"/>
      <c r="M113" s="77"/>
      <c r="N113" s="77"/>
    </row>
    <row r="114" spans="1:14" ht="16.8" x14ac:dyDescent="0.35">
      <c r="A114" s="74"/>
      <c r="B114" s="82" t="s">
        <v>44</v>
      </c>
      <c r="C114" s="83"/>
      <c r="D114" s="84"/>
      <c r="E114" s="84"/>
      <c r="F114" s="84"/>
      <c r="G114" s="84"/>
      <c r="H114" s="84"/>
      <c r="I114" s="81"/>
      <c r="J114" s="77"/>
      <c r="K114" s="77"/>
      <c r="L114" s="77"/>
      <c r="M114" s="77"/>
      <c r="N114" s="77"/>
    </row>
    <row r="115" spans="1:14" ht="14.4" x14ac:dyDescent="0.35">
      <c r="A115" s="74"/>
      <c r="B115" s="78" t="s">
        <v>47</v>
      </c>
      <c r="C115" s="79"/>
      <c r="D115" s="79"/>
      <c r="E115" s="79"/>
      <c r="F115" s="79"/>
      <c r="G115" s="79"/>
      <c r="H115" s="79"/>
      <c r="I115" s="81"/>
      <c r="J115" s="77"/>
      <c r="K115" s="77"/>
      <c r="L115" s="77"/>
      <c r="M115" s="77"/>
      <c r="N115" s="77"/>
    </row>
    <row r="116" spans="1:14" ht="14.4" x14ac:dyDescent="0.35">
      <c r="A116" s="74"/>
      <c r="B116" s="78"/>
      <c r="C116" s="79"/>
      <c r="D116" s="79"/>
      <c r="E116" s="79"/>
      <c r="F116" s="79"/>
      <c r="G116" s="79"/>
      <c r="H116" s="79"/>
      <c r="I116" s="81"/>
      <c r="J116" s="77"/>
      <c r="K116" s="77"/>
      <c r="L116" s="77"/>
      <c r="M116" s="77"/>
      <c r="N116" s="77"/>
    </row>
    <row r="117" spans="1:14" ht="14.4" x14ac:dyDescent="0.35">
      <c r="A117" s="1"/>
      <c r="B117" s="10"/>
      <c r="C117" s="8"/>
      <c r="D117" s="7"/>
      <c r="E117" s="7"/>
      <c r="F117" s="7"/>
      <c r="G117" s="8"/>
      <c r="H117" s="8"/>
      <c r="I117" s="81"/>
      <c r="J117" s="77"/>
      <c r="K117" s="77"/>
      <c r="L117" s="77"/>
      <c r="M117" s="77"/>
      <c r="N117" s="77"/>
    </row>
    <row r="118" spans="1:14" ht="14.4" x14ac:dyDescent="0.35">
      <c r="A118" s="1"/>
      <c r="B118" s="10"/>
      <c r="C118" s="8"/>
      <c r="D118" s="7"/>
      <c r="E118" s="7"/>
      <c r="F118" s="7"/>
      <c r="G118" s="8"/>
      <c r="H118" s="8"/>
      <c r="I118" s="81"/>
      <c r="J118" s="77"/>
      <c r="K118" s="77"/>
      <c r="L118" s="77"/>
      <c r="M118" s="77"/>
      <c r="N118" s="77"/>
    </row>
    <row r="119" spans="1:14" ht="14.4" x14ac:dyDescent="0.35">
      <c r="A119" s="1"/>
      <c r="B119" s="10"/>
      <c r="C119" s="8"/>
      <c r="D119" s="7"/>
      <c r="E119" s="7"/>
      <c r="F119" s="7"/>
      <c r="G119" s="8"/>
      <c r="H119" s="8"/>
      <c r="I119" s="81"/>
      <c r="J119" s="77"/>
      <c r="K119" s="77"/>
      <c r="L119" s="77"/>
      <c r="M119" s="77"/>
      <c r="N119" s="77"/>
    </row>
    <row r="120" spans="1:14" ht="14.4" x14ac:dyDescent="0.35">
      <c r="A120" s="1"/>
      <c r="B120" s="10"/>
      <c r="C120" s="8"/>
      <c r="D120" s="7"/>
      <c r="E120" s="7"/>
      <c r="F120" s="7"/>
      <c r="G120" s="8"/>
      <c r="H120" s="8"/>
      <c r="I120" s="81"/>
      <c r="J120" s="77"/>
      <c r="K120" s="77"/>
      <c r="L120" s="77"/>
      <c r="M120" s="77"/>
      <c r="N120" s="77"/>
    </row>
    <row r="121" spans="1:14" ht="14.4" x14ac:dyDescent="0.35">
      <c r="A121" s="1"/>
      <c r="B121" s="10"/>
      <c r="C121" s="8"/>
      <c r="D121" s="7"/>
      <c r="E121" s="7"/>
      <c r="F121" s="7"/>
      <c r="G121" s="8"/>
      <c r="H121" s="8"/>
      <c r="I121" s="81"/>
      <c r="J121" s="77"/>
      <c r="K121" s="77"/>
      <c r="L121" s="77"/>
      <c r="M121" s="77"/>
      <c r="N121" s="77"/>
    </row>
    <row r="122" spans="1:14" ht="14.4" x14ac:dyDescent="0.35">
      <c r="A122" s="1"/>
      <c r="B122" s="10"/>
      <c r="C122" s="8"/>
      <c r="D122" s="7"/>
      <c r="E122" s="7"/>
      <c r="F122" s="7"/>
      <c r="G122" s="8"/>
      <c r="H122" s="8"/>
      <c r="I122" s="81"/>
      <c r="J122" s="77"/>
      <c r="K122" s="77"/>
      <c r="L122" s="77"/>
      <c r="M122" s="77"/>
      <c r="N122" s="77"/>
    </row>
    <row r="123" spans="1:14" ht="14.4" x14ac:dyDescent="0.35">
      <c r="A123" s="1"/>
      <c r="B123" s="10"/>
      <c r="C123" s="8"/>
      <c r="D123" s="7"/>
      <c r="E123" s="7"/>
      <c r="F123" s="7"/>
      <c r="G123" s="8"/>
      <c r="H123" s="8"/>
      <c r="I123" s="81"/>
      <c r="J123" s="77"/>
      <c r="K123" s="77"/>
      <c r="L123" s="77"/>
      <c r="M123" s="77"/>
      <c r="N123" s="77"/>
    </row>
    <row r="124" spans="1:14" ht="14.4" x14ac:dyDescent="0.35">
      <c r="A124" s="8"/>
      <c r="B124" s="10"/>
      <c r="C124" s="8"/>
      <c r="D124" s="7"/>
      <c r="E124" s="7"/>
      <c r="F124" s="7"/>
      <c r="G124" s="8"/>
      <c r="H124" s="8"/>
      <c r="I124" s="81"/>
      <c r="J124" s="77"/>
      <c r="K124" s="77"/>
      <c r="L124" s="77"/>
      <c r="M124" s="77"/>
      <c r="N124" s="77"/>
    </row>
    <row r="125" spans="1:14" ht="14.4" x14ac:dyDescent="0.35">
      <c r="A125" s="8"/>
      <c r="B125" s="10"/>
      <c r="C125" s="8"/>
      <c r="D125" s="7"/>
      <c r="E125" s="7"/>
      <c r="F125" s="7"/>
      <c r="G125" s="8"/>
      <c r="H125" s="8"/>
      <c r="I125" s="81"/>
      <c r="J125" s="77"/>
      <c r="K125" s="77"/>
      <c r="L125" s="77"/>
      <c r="M125" s="77"/>
      <c r="N125" s="77"/>
    </row>
    <row r="126" spans="1:14" ht="14.4" x14ac:dyDescent="0.35">
      <c r="A126" s="8"/>
      <c r="B126" s="10"/>
      <c r="C126" s="8"/>
      <c r="D126" s="7"/>
      <c r="E126" s="7"/>
      <c r="F126" s="7"/>
      <c r="G126" s="8"/>
      <c r="H126" s="8"/>
      <c r="I126" s="81"/>
      <c r="J126" s="77"/>
      <c r="K126" s="77"/>
      <c r="L126" s="77"/>
      <c r="M126" s="77"/>
      <c r="N126" s="77"/>
    </row>
    <row r="127" spans="1:14" ht="14.4" x14ac:dyDescent="0.35">
      <c r="A127" s="8"/>
      <c r="B127" s="10"/>
      <c r="C127" s="8"/>
      <c r="D127" s="7"/>
      <c r="E127" s="7"/>
      <c r="F127" s="7"/>
      <c r="G127" s="8"/>
      <c r="H127" s="8"/>
      <c r="I127" s="81"/>
      <c r="J127" s="77"/>
      <c r="K127" s="77"/>
      <c r="L127" s="77"/>
      <c r="M127" s="77"/>
      <c r="N127" s="77"/>
    </row>
    <row r="128" spans="1:14" ht="14.4" x14ac:dyDescent="0.35">
      <c r="A128" s="8"/>
      <c r="B128" s="10"/>
      <c r="C128" s="8"/>
      <c r="D128" s="7"/>
      <c r="E128" s="7"/>
      <c r="F128" s="7"/>
      <c r="G128" s="8"/>
      <c r="H128" s="8"/>
      <c r="I128" s="81"/>
      <c r="J128" s="77"/>
      <c r="K128" s="77"/>
      <c r="L128" s="77"/>
      <c r="M128" s="77"/>
      <c r="N128" s="77"/>
    </row>
    <row r="129" spans="1:14" ht="14.4" x14ac:dyDescent="0.35">
      <c r="A129" s="8"/>
      <c r="B129" s="10"/>
      <c r="C129" s="8"/>
      <c r="D129" s="7"/>
      <c r="E129" s="7"/>
      <c r="F129" s="7"/>
      <c r="G129" s="8"/>
      <c r="H129" s="8"/>
      <c r="I129" s="81"/>
      <c r="J129" s="77"/>
      <c r="K129" s="77"/>
      <c r="L129" s="77"/>
      <c r="M129" s="77"/>
      <c r="N129" s="77"/>
    </row>
    <row r="130" spans="1:14" ht="14.4" x14ac:dyDescent="0.35">
      <c r="A130" s="8"/>
      <c r="B130" s="10"/>
      <c r="C130" s="8"/>
      <c r="D130" s="7"/>
      <c r="E130" s="7"/>
      <c r="F130" s="7"/>
      <c r="G130" s="8"/>
      <c r="H130" s="8"/>
      <c r="I130" s="81"/>
      <c r="J130" s="77"/>
      <c r="K130" s="77"/>
      <c r="L130" s="77"/>
      <c r="M130" s="77"/>
      <c r="N130" s="77"/>
    </row>
    <row r="131" spans="1:14" ht="14.4" x14ac:dyDescent="0.35">
      <c r="A131" s="8"/>
      <c r="B131" s="10"/>
      <c r="C131" s="8"/>
      <c r="D131" s="7"/>
      <c r="E131" s="7"/>
      <c r="F131" s="7"/>
      <c r="G131" s="8"/>
      <c r="H131" s="8"/>
      <c r="I131" s="81"/>
      <c r="J131" s="77"/>
      <c r="K131" s="77"/>
      <c r="L131" s="77"/>
      <c r="M131" s="77"/>
      <c r="N131" s="77"/>
    </row>
    <row r="132" spans="1:14" ht="14.4" x14ac:dyDescent="0.35">
      <c r="A132" s="8"/>
      <c r="B132" s="10"/>
      <c r="C132" s="8"/>
      <c r="D132" s="7"/>
      <c r="E132" s="7"/>
      <c r="F132" s="7"/>
      <c r="G132" s="8"/>
      <c r="H132" s="8"/>
      <c r="I132" s="81"/>
      <c r="J132" s="77"/>
      <c r="K132" s="77"/>
      <c r="L132" s="77"/>
      <c r="M132" s="77"/>
      <c r="N132" s="77"/>
    </row>
    <row r="133" spans="1:14" ht="14.4" x14ac:dyDescent="0.35">
      <c r="A133" s="8"/>
      <c r="B133" s="10"/>
      <c r="C133" s="8"/>
      <c r="D133" s="7"/>
      <c r="E133" s="7"/>
      <c r="F133" s="7"/>
      <c r="G133" s="8"/>
      <c r="H133" s="8"/>
      <c r="I133" s="81"/>
      <c r="J133" s="77"/>
      <c r="K133" s="77"/>
      <c r="L133" s="77"/>
      <c r="M133" s="77"/>
      <c r="N133" s="77"/>
    </row>
    <row r="134" spans="1:14" ht="14.4" x14ac:dyDescent="0.35">
      <c r="A134" s="8"/>
      <c r="B134" s="10"/>
      <c r="C134" s="8"/>
      <c r="D134" s="7"/>
      <c r="E134" s="7"/>
      <c r="F134" s="7"/>
      <c r="G134" s="8"/>
      <c r="H134" s="8"/>
      <c r="I134" s="81"/>
      <c r="J134" s="77"/>
      <c r="K134" s="77"/>
      <c r="L134" s="77"/>
      <c r="M134" s="77"/>
      <c r="N134" s="77"/>
    </row>
    <row r="135" spans="1:14" ht="14.4" x14ac:dyDescent="0.35">
      <c r="A135" s="8"/>
      <c r="B135" s="10"/>
      <c r="C135" s="8"/>
      <c r="D135" s="7"/>
      <c r="E135" s="7"/>
      <c r="F135" s="7"/>
      <c r="G135" s="8"/>
      <c r="H135" s="8"/>
      <c r="I135" s="81"/>
      <c r="J135" s="77"/>
      <c r="K135" s="77"/>
      <c r="L135" s="77"/>
      <c r="M135" s="77"/>
      <c r="N135" s="77"/>
    </row>
    <row r="136" spans="1:14" ht="14.4" x14ac:dyDescent="0.35">
      <c r="A136" s="8"/>
      <c r="B136" s="10"/>
      <c r="C136" s="8"/>
      <c r="D136" s="7"/>
      <c r="E136" s="7"/>
      <c r="F136" s="7"/>
      <c r="G136" s="8"/>
      <c r="H136" s="8"/>
      <c r="I136" s="81"/>
      <c r="J136" s="77"/>
      <c r="K136" s="77"/>
      <c r="L136" s="77"/>
      <c r="M136" s="77"/>
      <c r="N136" s="77"/>
    </row>
    <row r="137" spans="1:14" ht="14.4" x14ac:dyDescent="0.35">
      <c r="A137" s="8"/>
      <c r="B137" s="10"/>
      <c r="C137" s="8"/>
      <c r="D137" s="7"/>
      <c r="E137" s="7"/>
      <c r="F137" s="7"/>
      <c r="G137" s="8"/>
      <c r="H137" s="8"/>
      <c r="I137" s="81"/>
      <c r="J137" s="77"/>
      <c r="K137" s="77"/>
      <c r="L137" s="77"/>
      <c r="M137" s="77"/>
      <c r="N137" s="77"/>
    </row>
    <row r="138" spans="1:14" ht="14.4" x14ac:dyDescent="0.35">
      <c r="A138" s="8"/>
      <c r="B138" s="10"/>
      <c r="C138" s="8"/>
      <c r="D138" s="7"/>
      <c r="E138" s="7"/>
      <c r="F138" s="7"/>
      <c r="G138" s="8"/>
      <c r="H138" s="8"/>
      <c r="I138" s="81"/>
      <c r="J138" s="77"/>
      <c r="K138" s="77"/>
      <c r="L138" s="77"/>
      <c r="M138" s="77"/>
      <c r="N138" s="77"/>
    </row>
    <row r="139" spans="1:14" ht="14.4" x14ac:dyDescent="0.35">
      <c r="A139" s="8"/>
      <c r="B139" s="10"/>
      <c r="C139" s="8"/>
      <c r="D139" s="7"/>
      <c r="E139" s="7"/>
      <c r="F139" s="7"/>
      <c r="G139" s="8"/>
      <c r="H139" s="8"/>
      <c r="I139" s="81"/>
      <c r="J139" s="77"/>
      <c r="K139" s="77"/>
      <c r="L139" s="77"/>
      <c r="M139" s="77"/>
      <c r="N139" s="77"/>
    </row>
    <row r="140" spans="1:14" ht="14.4" x14ac:dyDescent="0.35">
      <c r="A140" s="8"/>
      <c r="B140" s="10"/>
      <c r="C140" s="8"/>
      <c r="D140" s="7"/>
      <c r="E140" s="7"/>
      <c r="F140" s="7"/>
      <c r="G140" s="8"/>
      <c r="H140" s="8"/>
      <c r="I140" s="81"/>
      <c r="J140" s="77"/>
      <c r="K140" s="77"/>
      <c r="L140" s="77"/>
      <c r="M140" s="77"/>
      <c r="N140" s="77"/>
    </row>
    <row r="141" spans="1:14" ht="14.4" x14ac:dyDescent="0.35">
      <c r="A141" s="8"/>
      <c r="B141" s="10"/>
      <c r="C141" s="8"/>
      <c r="D141" s="7"/>
      <c r="E141" s="7"/>
      <c r="F141" s="7"/>
      <c r="G141" s="8"/>
      <c r="H141" s="8"/>
      <c r="I141" s="81"/>
      <c r="J141" s="77"/>
      <c r="K141" s="77"/>
      <c r="L141" s="77"/>
      <c r="M141" s="77"/>
      <c r="N141" s="77"/>
    </row>
    <row r="142" spans="1:14" ht="14.4" x14ac:dyDescent="0.35">
      <c r="A142" s="8"/>
      <c r="B142" s="10"/>
      <c r="C142" s="8"/>
      <c r="D142" s="7"/>
      <c r="E142" s="7"/>
      <c r="F142" s="7"/>
      <c r="G142" s="8"/>
      <c r="H142" s="8"/>
      <c r="I142" s="81"/>
      <c r="J142" s="77"/>
      <c r="K142" s="77"/>
      <c r="L142" s="77"/>
      <c r="M142" s="77"/>
      <c r="N142" s="77"/>
    </row>
    <row r="143" spans="1:14" ht="14.4" x14ac:dyDescent="0.35">
      <c r="A143" s="8"/>
      <c r="B143" s="10"/>
      <c r="C143" s="8"/>
      <c r="D143" s="7"/>
      <c r="E143" s="7"/>
      <c r="F143" s="7"/>
      <c r="G143" s="8"/>
      <c r="H143" s="8"/>
      <c r="I143" s="81"/>
      <c r="J143" s="77"/>
      <c r="K143" s="77"/>
      <c r="L143" s="77"/>
      <c r="M143" s="77"/>
      <c r="N143" s="77"/>
    </row>
    <row r="144" spans="1:14" ht="14.4" x14ac:dyDescent="0.35">
      <c r="A144" s="8"/>
      <c r="B144" s="10"/>
      <c r="C144" s="8"/>
      <c r="D144" s="7"/>
      <c r="E144" s="7"/>
      <c r="F144" s="7"/>
      <c r="G144" s="8"/>
      <c r="H144" s="8"/>
      <c r="I144" s="81"/>
      <c r="J144" s="77"/>
      <c r="K144" s="77"/>
      <c r="L144" s="77"/>
      <c r="M144" s="77"/>
      <c r="N144" s="77"/>
    </row>
    <row r="145" spans="1:14" ht="14.4" x14ac:dyDescent="0.35">
      <c r="A145" s="8"/>
      <c r="B145" s="10"/>
      <c r="C145" s="8"/>
      <c r="D145" s="7"/>
      <c r="E145" s="7"/>
      <c r="F145" s="7"/>
      <c r="G145" s="8"/>
      <c r="H145" s="8"/>
      <c r="I145" s="81"/>
      <c r="J145" s="77"/>
      <c r="K145" s="77"/>
      <c r="L145" s="77"/>
      <c r="M145" s="77"/>
      <c r="N145" s="77"/>
    </row>
    <row r="146" spans="1:14" ht="14.4" x14ac:dyDescent="0.35">
      <c r="A146" s="8"/>
      <c r="B146" s="10"/>
      <c r="C146" s="8"/>
      <c r="D146" s="7"/>
      <c r="E146" s="7"/>
      <c r="F146" s="7"/>
      <c r="G146" s="8"/>
      <c r="H146" s="8"/>
      <c r="I146" s="81"/>
      <c r="J146" s="77"/>
      <c r="K146" s="77"/>
      <c r="L146" s="77"/>
      <c r="M146" s="77"/>
      <c r="N146" s="77"/>
    </row>
    <row r="147" spans="1:14" ht="14.4" x14ac:dyDescent="0.35">
      <c r="A147" s="8"/>
      <c r="B147" s="8"/>
      <c r="C147" s="8"/>
      <c r="D147" s="7"/>
      <c r="E147" s="7"/>
      <c r="F147" s="7"/>
      <c r="G147" s="8"/>
      <c r="H147" s="8"/>
      <c r="I147" s="81"/>
      <c r="J147" s="77"/>
      <c r="K147" s="77"/>
      <c r="L147" s="77"/>
      <c r="M147" s="77"/>
      <c r="N147" s="77"/>
    </row>
  </sheetData>
  <mergeCells count="16">
    <mergeCell ref="I1:N1"/>
    <mergeCell ref="I25:N25"/>
    <mergeCell ref="B115:H116"/>
    <mergeCell ref="I26:N147"/>
    <mergeCell ref="B114:H114"/>
    <mergeCell ref="I2:N24"/>
    <mergeCell ref="B2:G2"/>
    <mergeCell ref="B3:G3"/>
    <mergeCell ref="B4:G4"/>
    <mergeCell ref="B75:G75"/>
    <mergeCell ref="B26:G26"/>
    <mergeCell ref="B28:G28"/>
    <mergeCell ref="B73:G73"/>
    <mergeCell ref="B74:G74"/>
    <mergeCell ref="B27:G27"/>
    <mergeCell ref="H97:H113"/>
  </mergeCells>
  <phoneticPr fontId="9" type="noConversion"/>
  <pageMargins left="0.19" right="0.16" top="0.18" bottom="0.19" header="0.23" footer="0.19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7"/>
  <sheetViews>
    <sheetView topLeftCell="A2" zoomScale="104" workbookViewId="0">
      <selection activeCell="B41" sqref="B41"/>
    </sheetView>
  </sheetViews>
  <sheetFormatPr defaultRowHeight="13.2" x14ac:dyDescent="0.25"/>
  <cols>
    <col min="1" max="1" width="3" customWidth="1"/>
    <col min="2" max="2" width="35.77734375" customWidth="1"/>
    <col min="3" max="3" width="53.33203125" customWidth="1"/>
    <col min="4" max="7" width="13.77734375" style="37" customWidth="1"/>
  </cols>
  <sheetData>
    <row r="1" spans="1:15" ht="16.8" x14ac:dyDescent="0.35">
      <c r="A1" s="11"/>
      <c r="B1" s="11"/>
      <c r="C1" s="11"/>
      <c r="D1" s="26"/>
      <c r="E1" s="26"/>
      <c r="F1" s="26"/>
      <c r="G1" s="27"/>
      <c r="H1" s="11"/>
      <c r="I1" s="11"/>
      <c r="J1" s="93" t="s">
        <v>43</v>
      </c>
      <c r="K1" s="94"/>
      <c r="L1" s="94"/>
      <c r="M1" s="94"/>
      <c r="N1" s="94"/>
      <c r="O1" s="94"/>
    </row>
    <row r="2" spans="1:15" ht="16.8" x14ac:dyDescent="0.35">
      <c r="A2" s="11"/>
      <c r="B2" s="101" t="str">
        <f>+'Financial Statements'!B2:G2</f>
        <v>Morgan Sindall Group</v>
      </c>
      <c r="C2" s="102"/>
      <c r="D2" s="102"/>
      <c r="E2" s="102"/>
      <c r="F2" s="102"/>
      <c r="G2" s="102"/>
      <c r="H2" s="11"/>
      <c r="I2" s="11"/>
      <c r="J2" s="107" t="s">
        <v>49</v>
      </c>
      <c r="K2" s="94"/>
      <c r="L2" s="94"/>
      <c r="M2" s="94"/>
      <c r="N2" s="94"/>
      <c r="O2" s="94"/>
    </row>
    <row r="3" spans="1:15" ht="16.8" x14ac:dyDescent="0.35">
      <c r="A3" s="11"/>
      <c r="B3" s="103" t="s">
        <v>46</v>
      </c>
      <c r="C3" s="104"/>
      <c r="D3" s="104"/>
      <c r="E3" s="104"/>
      <c r="F3" s="104"/>
      <c r="G3" s="104"/>
      <c r="H3" s="11"/>
      <c r="I3" s="11"/>
      <c r="J3" s="96"/>
      <c r="K3" s="94"/>
      <c r="L3" s="94"/>
      <c r="M3" s="94"/>
      <c r="N3" s="94"/>
      <c r="O3" s="94"/>
    </row>
    <row r="4" spans="1:15" ht="15.6" thickBot="1" x14ac:dyDescent="0.4">
      <c r="A4" s="11"/>
      <c r="B4" s="105" t="str">
        <f>+'Financial Statements'!B4:G4</f>
        <v>As at years ended 31st December</v>
      </c>
      <c r="C4" s="106"/>
      <c r="D4" s="106"/>
      <c r="E4" s="106"/>
      <c r="F4" s="106"/>
      <c r="G4" s="106"/>
      <c r="H4" s="11"/>
      <c r="I4" s="11"/>
      <c r="J4" s="96"/>
      <c r="K4" s="94"/>
      <c r="L4" s="94"/>
      <c r="M4" s="94"/>
      <c r="N4" s="94"/>
      <c r="O4" s="94"/>
    </row>
    <row r="5" spans="1:15" ht="14.4" x14ac:dyDescent="0.35">
      <c r="A5" s="11"/>
      <c r="B5" s="11"/>
      <c r="C5" s="12"/>
      <c r="D5" s="42">
        <f>+'Financial Statements'!D5</f>
        <v>2024</v>
      </c>
      <c r="E5" s="42">
        <f>+'Financial Statements'!E5</f>
        <v>2023</v>
      </c>
      <c r="F5" s="42">
        <f>+'Financial Statements'!F5</f>
        <v>2022</v>
      </c>
      <c r="G5" s="42">
        <f>+'Financial Statements'!G5</f>
        <v>2021</v>
      </c>
      <c r="H5" s="11"/>
      <c r="I5" s="11"/>
      <c r="J5" s="96"/>
      <c r="K5" s="94"/>
      <c r="L5" s="94"/>
      <c r="M5" s="94"/>
      <c r="N5" s="94"/>
      <c r="O5" s="94"/>
    </row>
    <row r="6" spans="1:15" ht="14.4" x14ac:dyDescent="0.35">
      <c r="A6" s="11"/>
      <c r="B6" s="13" t="s">
        <v>1</v>
      </c>
      <c r="C6" s="14"/>
      <c r="D6" s="28"/>
      <c r="E6" s="28"/>
      <c r="F6" s="28"/>
      <c r="G6" s="28"/>
      <c r="H6" s="11"/>
      <c r="I6" s="11"/>
      <c r="J6" s="96"/>
      <c r="K6" s="94"/>
      <c r="L6" s="94"/>
      <c r="M6" s="94"/>
      <c r="N6" s="94"/>
      <c r="O6" s="94"/>
    </row>
    <row r="7" spans="1:15" ht="14.4" x14ac:dyDescent="0.35">
      <c r="A7" s="11"/>
      <c r="B7" s="15" t="s">
        <v>2</v>
      </c>
      <c r="C7" s="16" t="s">
        <v>3</v>
      </c>
      <c r="D7" s="59"/>
      <c r="E7" s="59"/>
      <c r="F7" s="59"/>
      <c r="G7" s="59"/>
      <c r="H7" s="11"/>
      <c r="I7" s="11"/>
      <c r="J7" s="96"/>
      <c r="K7" s="94"/>
      <c r="L7" s="94"/>
      <c r="M7" s="94"/>
      <c r="N7" s="94"/>
      <c r="O7" s="94"/>
    </row>
    <row r="8" spans="1:15" ht="14.4" x14ac:dyDescent="0.35">
      <c r="A8" s="11"/>
      <c r="B8" s="11" t="s">
        <v>4</v>
      </c>
      <c r="C8" s="53" t="s">
        <v>5</v>
      </c>
      <c r="D8" s="39"/>
      <c r="E8" s="39"/>
      <c r="F8" s="39"/>
      <c r="G8" s="39"/>
      <c r="H8" s="11"/>
      <c r="I8" s="11"/>
      <c r="J8" s="96"/>
      <c r="K8" s="94"/>
      <c r="L8" s="94"/>
      <c r="M8" s="94"/>
      <c r="N8" s="94"/>
      <c r="O8" s="94"/>
    </row>
    <row r="9" spans="1:15" ht="14.4" x14ac:dyDescent="0.35">
      <c r="A9" s="11"/>
      <c r="B9" s="15" t="s">
        <v>6</v>
      </c>
      <c r="C9" s="16" t="s">
        <v>7</v>
      </c>
      <c r="D9" s="40"/>
      <c r="E9" s="40"/>
      <c r="F9" s="40"/>
      <c r="G9" s="40"/>
      <c r="H9" s="11"/>
      <c r="I9" s="11"/>
      <c r="J9" s="96"/>
      <c r="K9" s="94"/>
      <c r="L9" s="94"/>
      <c r="M9" s="94"/>
      <c r="N9" s="94"/>
      <c r="O9" s="94"/>
    </row>
    <row r="10" spans="1:15" ht="14.4" x14ac:dyDescent="0.35">
      <c r="A10" s="11"/>
      <c r="B10" s="11"/>
      <c r="C10" s="12"/>
      <c r="D10" s="29"/>
      <c r="E10" s="29"/>
      <c r="F10" s="29"/>
      <c r="G10" s="29"/>
      <c r="H10" s="11"/>
      <c r="I10" s="11"/>
      <c r="J10" s="96"/>
      <c r="K10" s="94"/>
      <c r="L10" s="94"/>
      <c r="M10" s="94"/>
      <c r="N10" s="94"/>
      <c r="O10" s="94"/>
    </row>
    <row r="11" spans="1:15" ht="14.4" x14ac:dyDescent="0.35">
      <c r="A11" s="11"/>
      <c r="B11" s="13" t="s">
        <v>8</v>
      </c>
      <c r="C11" s="14"/>
      <c r="D11" s="28"/>
      <c r="E11" s="28"/>
      <c r="F11" s="28"/>
      <c r="G11" s="28"/>
      <c r="H11" s="11"/>
      <c r="I11" s="11"/>
      <c r="J11" s="96"/>
      <c r="K11" s="94"/>
      <c r="L11" s="94"/>
      <c r="M11" s="94"/>
      <c r="N11" s="94"/>
      <c r="O11" s="94"/>
    </row>
    <row r="12" spans="1:15" ht="14.4" hidden="1" x14ac:dyDescent="0.35">
      <c r="A12" s="11"/>
      <c r="B12" s="15" t="s">
        <v>9</v>
      </c>
      <c r="C12" s="16" t="s">
        <v>39</v>
      </c>
      <c r="D12" s="25"/>
      <c r="E12" s="25"/>
      <c r="F12" s="25"/>
      <c r="G12" s="25">
        <v>1.8919999999999999</v>
      </c>
      <c r="H12" s="11"/>
      <c r="I12" s="11"/>
      <c r="J12" s="96"/>
      <c r="K12" s="94"/>
      <c r="L12" s="94"/>
      <c r="M12" s="94"/>
      <c r="N12" s="94"/>
      <c r="O12" s="94"/>
    </row>
    <row r="13" spans="1:15" ht="14.4" x14ac:dyDescent="0.35">
      <c r="A13" s="11"/>
      <c r="B13" s="11" t="s">
        <v>10</v>
      </c>
      <c r="C13" s="53" t="s">
        <v>11</v>
      </c>
      <c r="D13" s="60"/>
      <c r="E13" s="60"/>
      <c r="F13" s="60"/>
      <c r="G13" s="60"/>
      <c r="H13" s="11"/>
      <c r="I13" s="11"/>
      <c r="J13" s="96"/>
      <c r="K13" s="94"/>
      <c r="L13" s="94"/>
      <c r="M13" s="94"/>
      <c r="N13" s="94"/>
      <c r="O13" s="94"/>
    </row>
    <row r="14" spans="1:15" ht="14.4" x14ac:dyDescent="0.35">
      <c r="A14" s="11"/>
      <c r="B14" s="15" t="s">
        <v>12</v>
      </c>
      <c r="C14" s="16" t="s">
        <v>13</v>
      </c>
      <c r="D14" s="38"/>
      <c r="E14" s="38"/>
      <c r="F14" s="38"/>
      <c r="G14" s="38"/>
      <c r="H14" s="11"/>
      <c r="I14" s="11"/>
      <c r="J14" s="96"/>
      <c r="K14" s="94"/>
      <c r="L14" s="94"/>
      <c r="M14" s="94"/>
      <c r="N14" s="94"/>
      <c r="O14" s="94"/>
    </row>
    <row r="15" spans="1:15" ht="14.4" hidden="1" x14ac:dyDescent="0.35">
      <c r="A15" s="11"/>
      <c r="B15" s="11" t="s">
        <v>14</v>
      </c>
      <c r="C15" s="53" t="s">
        <v>15</v>
      </c>
      <c r="D15" s="29"/>
      <c r="E15" s="29"/>
      <c r="F15" s="29"/>
      <c r="G15" s="29"/>
      <c r="H15" s="11"/>
      <c r="I15" s="11"/>
      <c r="J15" s="96"/>
      <c r="K15" s="94"/>
      <c r="L15" s="94"/>
      <c r="M15" s="94"/>
      <c r="N15" s="94"/>
      <c r="O15" s="94"/>
    </row>
    <row r="16" spans="1:15" ht="14.4" hidden="1" x14ac:dyDescent="0.35">
      <c r="A16" s="11"/>
      <c r="B16" s="15" t="s">
        <v>16</v>
      </c>
      <c r="C16" s="16" t="s">
        <v>17</v>
      </c>
      <c r="D16" s="25"/>
      <c r="E16" s="25"/>
      <c r="F16" s="25"/>
      <c r="G16" s="25"/>
      <c r="H16" s="11"/>
      <c r="I16" s="11"/>
      <c r="J16" s="96"/>
      <c r="K16" s="94"/>
      <c r="L16" s="94"/>
      <c r="M16" s="94"/>
      <c r="N16" s="94"/>
      <c r="O16" s="94"/>
    </row>
    <row r="17" spans="1:15" ht="14.4" x14ac:dyDescent="0.35">
      <c r="A17" s="11"/>
      <c r="B17" s="54"/>
      <c r="C17" s="55" t="s">
        <v>0</v>
      </c>
      <c r="D17" s="30"/>
      <c r="E17" s="30"/>
      <c r="F17" s="30"/>
      <c r="G17" s="30"/>
      <c r="H17" s="11"/>
      <c r="I17" s="11"/>
      <c r="J17" s="96"/>
      <c r="K17" s="94"/>
      <c r="L17" s="94"/>
      <c r="M17" s="94"/>
      <c r="N17" s="94"/>
      <c r="O17" s="94"/>
    </row>
    <row r="18" spans="1:15" ht="14.4" x14ac:dyDescent="0.35">
      <c r="A18" s="11"/>
      <c r="B18" s="13" t="s">
        <v>18</v>
      </c>
      <c r="C18" s="14" t="s">
        <v>0</v>
      </c>
      <c r="D18" s="28"/>
      <c r="E18" s="28"/>
      <c r="F18" s="28"/>
      <c r="G18" s="28"/>
      <c r="H18" s="11"/>
      <c r="I18" s="11"/>
      <c r="J18" s="96"/>
      <c r="K18" s="94"/>
      <c r="L18" s="94"/>
      <c r="M18" s="94"/>
      <c r="N18" s="94"/>
      <c r="O18" s="94"/>
    </row>
    <row r="19" spans="1:15" ht="16.8" x14ac:dyDescent="0.35">
      <c r="A19" s="11"/>
      <c r="B19" s="15" t="s">
        <v>19</v>
      </c>
      <c r="C19" s="16" t="s">
        <v>20</v>
      </c>
      <c r="D19" s="61"/>
      <c r="E19" s="61"/>
      <c r="F19" s="61"/>
      <c r="G19" s="61"/>
      <c r="H19" s="11"/>
      <c r="I19" s="11"/>
      <c r="J19" s="93" t="s">
        <v>45</v>
      </c>
      <c r="K19" s="94"/>
      <c r="L19" s="94"/>
      <c r="M19" s="94"/>
      <c r="N19" s="94"/>
      <c r="O19" s="94"/>
    </row>
    <row r="20" spans="1:15" ht="14.4" x14ac:dyDescent="0.35">
      <c r="A20" s="11"/>
      <c r="B20" s="11" t="s">
        <v>40</v>
      </c>
      <c r="C20" s="53" t="s">
        <v>41</v>
      </c>
      <c r="D20" s="62"/>
      <c r="E20" s="62"/>
      <c r="F20" s="62"/>
      <c r="G20" s="62"/>
      <c r="H20" s="11"/>
      <c r="I20" s="11"/>
      <c r="J20" s="95" t="s">
        <v>48</v>
      </c>
      <c r="K20" s="94"/>
      <c r="L20" s="94"/>
      <c r="M20" s="94"/>
      <c r="N20" s="94"/>
      <c r="O20" s="94"/>
    </row>
    <row r="21" spans="1:15" ht="14.4" x14ac:dyDescent="0.35">
      <c r="A21" s="11"/>
      <c r="B21" s="15" t="s">
        <v>42</v>
      </c>
      <c r="C21" s="16" t="s">
        <v>70</v>
      </c>
      <c r="D21" s="61"/>
      <c r="E21" s="61"/>
      <c r="F21" s="61"/>
      <c r="G21" s="61"/>
      <c r="H21" s="11"/>
      <c r="I21" s="11"/>
      <c r="J21" s="96"/>
      <c r="K21" s="94"/>
      <c r="L21" s="94"/>
      <c r="M21" s="94"/>
      <c r="N21" s="94"/>
      <c r="O21" s="94"/>
    </row>
    <row r="22" spans="1:15" ht="14.4" x14ac:dyDescent="0.35">
      <c r="A22" s="11"/>
      <c r="B22" s="54"/>
      <c r="C22" s="55"/>
      <c r="D22" s="30"/>
      <c r="E22" s="30"/>
      <c r="F22" s="30"/>
      <c r="G22" s="30"/>
      <c r="H22" s="11"/>
      <c r="I22" s="11"/>
      <c r="J22" s="96"/>
      <c r="K22" s="94"/>
      <c r="L22" s="94"/>
      <c r="M22" s="94"/>
      <c r="N22" s="94"/>
      <c r="O22" s="94"/>
    </row>
    <row r="23" spans="1:15" ht="14.4" x14ac:dyDescent="0.35">
      <c r="A23" s="11"/>
      <c r="B23" s="13" t="s">
        <v>21</v>
      </c>
      <c r="C23" s="14"/>
      <c r="D23" s="28"/>
      <c r="E23" s="28"/>
      <c r="F23" s="28"/>
      <c r="G23" s="28"/>
      <c r="H23" s="11"/>
      <c r="I23" s="11"/>
      <c r="J23" s="96"/>
      <c r="K23" s="94"/>
      <c r="L23" s="94"/>
      <c r="M23" s="94"/>
      <c r="N23" s="94"/>
      <c r="O23" s="94"/>
    </row>
    <row r="24" spans="1:15" ht="14.4" x14ac:dyDescent="0.35">
      <c r="A24" s="11"/>
      <c r="B24" s="15" t="s">
        <v>22</v>
      </c>
      <c r="C24" s="16" t="s">
        <v>23</v>
      </c>
      <c r="D24" s="40"/>
      <c r="E24" s="40"/>
      <c r="F24" s="40"/>
      <c r="G24" s="40"/>
      <c r="H24" s="11"/>
      <c r="I24" s="11"/>
      <c r="J24" s="96"/>
      <c r="K24" s="94"/>
      <c r="L24" s="94"/>
      <c r="M24" s="94"/>
      <c r="N24" s="94"/>
      <c r="O24" s="94"/>
    </row>
    <row r="25" spans="1:15" ht="14.4" x14ac:dyDescent="0.35">
      <c r="A25" s="11"/>
      <c r="B25" s="11" t="s">
        <v>24</v>
      </c>
      <c r="C25" s="53" t="s">
        <v>25</v>
      </c>
      <c r="D25" s="39"/>
      <c r="E25" s="39"/>
      <c r="F25" s="39"/>
      <c r="G25" s="39"/>
      <c r="H25" s="11"/>
      <c r="I25" s="11"/>
      <c r="J25" s="96"/>
      <c r="K25" s="94"/>
      <c r="L25" s="94"/>
      <c r="M25" s="94"/>
      <c r="N25" s="94"/>
      <c r="O25" s="94"/>
    </row>
    <row r="26" spans="1:15" ht="14.4" x14ac:dyDescent="0.35">
      <c r="A26" s="11"/>
      <c r="B26" s="15" t="s">
        <v>26</v>
      </c>
      <c r="C26" s="16" t="s">
        <v>27</v>
      </c>
      <c r="D26" s="61"/>
      <c r="E26" s="61"/>
      <c r="F26" s="61"/>
      <c r="G26" s="61"/>
      <c r="H26" s="11"/>
      <c r="I26" s="11"/>
      <c r="J26" s="96"/>
      <c r="K26" s="94"/>
      <c r="L26" s="94"/>
      <c r="M26" s="94"/>
      <c r="N26" s="94"/>
      <c r="O26" s="94"/>
    </row>
    <row r="27" spans="1:15" ht="14.4" x14ac:dyDescent="0.35">
      <c r="A27" s="11"/>
      <c r="B27" s="54"/>
      <c r="C27" s="55"/>
      <c r="D27" s="30"/>
      <c r="E27" s="30"/>
      <c r="F27" s="30"/>
      <c r="G27" s="30"/>
      <c r="H27" s="11"/>
      <c r="I27" s="11"/>
      <c r="J27" s="96"/>
      <c r="K27" s="94"/>
      <c r="L27" s="94"/>
      <c r="M27" s="94"/>
      <c r="N27" s="94"/>
      <c r="O27" s="94"/>
    </row>
    <row r="28" spans="1:15" ht="14.4" x14ac:dyDescent="0.35">
      <c r="A28" s="11"/>
      <c r="B28" s="13" t="s">
        <v>28</v>
      </c>
      <c r="C28" s="14"/>
      <c r="D28" s="28"/>
      <c r="E28" s="28"/>
      <c r="F28" s="28"/>
      <c r="G28" s="28"/>
      <c r="H28" s="11"/>
      <c r="I28" s="11"/>
      <c r="J28" s="96"/>
      <c r="K28" s="94"/>
      <c r="L28" s="94"/>
      <c r="M28" s="94"/>
      <c r="N28" s="94"/>
      <c r="O28" s="94"/>
    </row>
    <row r="29" spans="1:15" ht="14.4" x14ac:dyDescent="0.35">
      <c r="A29" s="11"/>
      <c r="B29" s="15" t="s">
        <v>29</v>
      </c>
      <c r="C29" s="16" t="s">
        <v>52</v>
      </c>
      <c r="D29" s="38"/>
      <c r="E29" s="38"/>
      <c r="F29" s="38"/>
      <c r="G29" s="38"/>
      <c r="H29" s="11"/>
      <c r="I29" s="11"/>
      <c r="J29" s="96"/>
      <c r="K29" s="94"/>
      <c r="L29" s="94"/>
      <c r="M29" s="94"/>
      <c r="N29" s="94"/>
      <c r="O29" s="94"/>
    </row>
    <row r="30" spans="1:15" ht="14.4" x14ac:dyDescent="0.35">
      <c r="A30" s="11"/>
      <c r="B30" s="11" t="s">
        <v>30</v>
      </c>
      <c r="C30" s="53" t="s">
        <v>31</v>
      </c>
      <c r="D30" s="41"/>
      <c r="E30" s="41"/>
      <c r="F30" s="41"/>
      <c r="G30" s="41"/>
      <c r="H30" s="11"/>
      <c r="I30" s="11"/>
      <c r="J30" s="96"/>
      <c r="K30" s="94"/>
      <c r="L30" s="94"/>
      <c r="M30" s="94"/>
      <c r="N30" s="94"/>
      <c r="O30" s="94"/>
    </row>
    <row r="31" spans="1:15" ht="14.4" x14ac:dyDescent="0.35">
      <c r="A31" s="11"/>
      <c r="B31" s="15" t="s">
        <v>32</v>
      </c>
      <c r="C31" s="16" t="s">
        <v>33</v>
      </c>
      <c r="D31" s="40"/>
      <c r="E31" s="40"/>
      <c r="F31" s="40"/>
      <c r="G31" s="40"/>
      <c r="H31" s="11"/>
      <c r="I31" s="11"/>
      <c r="J31" s="96"/>
      <c r="K31" s="94"/>
      <c r="L31" s="94"/>
      <c r="M31" s="94"/>
      <c r="N31" s="94"/>
      <c r="O31" s="94"/>
    </row>
    <row r="32" spans="1:15" ht="14.4" x14ac:dyDescent="0.35">
      <c r="A32" s="11"/>
      <c r="B32" s="56" t="s">
        <v>34</v>
      </c>
      <c r="C32" s="57" t="s">
        <v>35</v>
      </c>
      <c r="D32" s="63"/>
      <c r="E32" s="63"/>
      <c r="F32" s="63"/>
      <c r="G32" s="63"/>
      <c r="H32" s="11"/>
      <c r="I32" s="11"/>
      <c r="J32" s="96"/>
      <c r="K32" s="94"/>
      <c r="L32" s="94"/>
      <c r="M32" s="94"/>
      <c r="N32" s="94"/>
      <c r="O32" s="94"/>
    </row>
    <row r="33" spans="1:15" ht="14.4" x14ac:dyDescent="0.35">
      <c r="A33" s="11"/>
      <c r="B33" s="15" t="s">
        <v>36</v>
      </c>
      <c r="C33" s="16" t="s">
        <v>71</v>
      </c>
      <c r="D33" s="61"/>
      <c r="E33" s="61"/>
      <c r="F33" s="61"/>
      <c r="G33" s="61"/>
      <c r="H33" s="11"/>
      <c r="I33" s="11"/>
      <c r="J33" s="96"/>
      <c r="K33" s="94"/>
      <c r="L33" s="94"/>
      <c r="M33" s="94"/>
      <c r="N33" s="94"/>
      <c r="O33" s="94"/>
    </row>
    <row r="34" spans="1:15" ht="14.4" x14ac:dyDescent="0.35">
      <c r="A34" s="11"/>
      <c r="B34" s="11" t="s">
        <v>37</v>
      </c>
      <c r="C34" s="53" t="s">
        <v>38</v>
      </c>
      <c r="D34" s="64"/>
      <c r="E34" s="64"/>
      <c r="F34" s="64"/>
      <c r="G34" s="64"/>
      <c r="H34" s="11"/>
      <c r="I34" s="11"/>
      <c r="J34" s="96"/>
      <c r="K34" s="94"/>
      <c r="L34" s="94"/>
      <c r="M34" s="94"/>
      <c r="N34" s="94"/>
      <c r="O34" s="94"/>
    </row>
    <row r="35" spans="1:15" ht="14.4" x14ac:dyDescent="0.35">
      <c r="A35" s="11"/>
      <c r="B35" s="11"/>
      <c r="C35" s="53"/>
      <c r="D35" s="29"/>
      <c r="E35" s="29"/>
      <c r="F35" s="29"/>
      <c r="G35" s="29"/>
      <c r="H35" s="11"/>
      <c r="I35" s="11"/>
      <c r="J35" s="96"/>
      <c r="K35" s="94"/>
      <c r="L35" s="94"/>
      <c r="M35" s="94"/>
      <c r="N35" s="94"/>
      <c r="O35" s="94"/>
    </row>
    <row r="36" spans="1:15" ht="14.4" x14ac:dyDescent="0.35">
      <c r="A36" s="11"/>
      <c r="B36" s="17"/>
      <c r="C36" s="17"/>
      <c r="D36" s="31"/>
      <c r="E36" s="31"/>
      <c r="F36" s="31"/>
      <c r="G36" s="32"/>
      <c r="H36" s="11"/>
      <c r="I36" s="11"/>
      <c r="J36" s="96"/>
      <c r="K36" s="94"/>
      <c r="L36" s="94"/>
      <c r="M36" s="94"/>
      <c r="N36" s="94"/>
      <c r="O36" s="94"/>
    </row>
    <row r="37" spans="1:15" ht="14.4" x14ac:dyDescent="0.35">
      <c r="A37" s="11"/>
      <c r="B37" s="97" t="s">
        <v>44</v>
      </c>
      <c r="C37" s="98"/>
      <c r="D37" s="98"/>
      <c r="E37" s="98"/>
      <c r="F37" s="98"/>
      <c r="G37" s="98"/>
      <c r="H37" s="98"/>
      <c r="I37" s="99"/>
      <c r="J37" s="96"/>
      <c r="K37" s="94"/>
      <c r="L37" s="94"/>
      <c r="M37" s="94"/>
      <c r="N37" s="94"/>
      <c r="O37" s="94"/>
    </row>
    <row r="38" spans="1:15" ht="14.4" x14ac:dyDescent="0.35">
      <c r="A38" s="11"/>
      <c r="B38" s="100" t="s">
        <v>47</v>
      </c>
      <c r="C38" s="98"/>
      <c r="D38" s="98"/>
      <c r="E38" s="98"/>
      <c r="F38" s="98"/>
      <c r="G38" s="98"/>
      <c r="H38" s="98"/>
      <c r="I38" s="99"/>
      <c r="J38" s="96"/>
      <c r="K38" s="94"/>
      <c r="L38" s="94"/>
      <c r="M38" s="94"/>
      <c r="N38" s="94"/>
      <c r="O38" s="94"/>
    </row>
    <row r="39" spans="1:15" ht="14.4" x14ac:dyDescent="0.35">
      <c r="A39" s="11"/>
      <c r="B39" s="100"/>
      <c r="C39" s="98"/>
      <c r="D39" s="98"/>
      <c r="E39" s="98"/>
      <c r="F39" s="98"/>
      <c r="G39" s="98"/>
      <c r="H39" s="98"/>
      <c r="I39" s="99"/>
      <c r="J39" s="96"/>
      <c r="K39" s="94"/>
      <c r="L39" s="94"/>
      <c r="M39" s="94"/>
      <c r="N39" s="94"/>
      <c r="O39" s="94"/>
    </row>
    <row r="40" spans="1:15" ht="14.4" x14ac:dyDescent="0.35">
      <c r="A40" s="11"/>
      <c r="B40" s="18"/>
      <c r="C40" s="19"/>
      <c r="D40" s="33"/>
      <c r="E40" s="33"/>
      <c r="F40" s="33"/>
      <c r="G40" s="33"/>
      <c r="H40" s="19"/>
      <c r="I40" s="19"/>
      <c r="J40" s="96"/>
      <c r="K40" s="94"/>
      <c r="L40" s="94"/>
      <c r="M40" s="94"/>
      <c r="N40" s="94"/>
      <c r="O40" s="94"/>
    </row>
    <row r="41" spans="1:15" ht="14.4" x14ac:dyDescent="0.35">
      <c r="A41" s="11"/>
      <c r="B41" s="18"/>
      <c r="C41" s="19"/>
      <c r="D41" s="33"/>
      <c r="E41" s="33"/>
      <c r="F41" s="33"/>
      <c r="G41" s="33"/>
      <c r="H41" s="19"/>
      <c r="I41" s="20"/>
      <c r="J41" s="96"/>
      <c r="K41" s="94"/>
      <c r="L41" s="94"/>
      <c r="M41" s="94"/>
      <c r="N41" s="94"/>
      <c r="O41" s="94"/>
    </row>
    <row r="42" spans="1:15" ht="14.4" x14ac:dyDescent="0.35">
      <c r="A42" s="11"/>
      <c r="B42" s="18"/>
      <c r="C42" s="19"/>
      <c r="D42" s="33"/>
      <c r="E42" s="33"/>
      <c r="F42" s="33"/>
      <c r="G42" s="33"/>
      <c r="H42" s="19"/>
      <c r="I42" s="19"/>
      <c r="J42" s="96"/>
      <c r="K42" s="94"/>
      <c r="L42" s="94"/>
      <c r="M42" s="94"/>
      <c r="N42" s="94"/>
      <c r="O42" s="94"/>
    </row>
    <row r="43" spans="1:15" ht="14.4" x14ac:dyDescent="0.35">
      <c r="A43" s="11"/>
      <c r="B43" s="18"/>
      <c r="C43" s="19"/>
      <c r="D43" s="33"/>
      <c r="E43" s="33"/>
      <c r="F43" s="33"/>
      <c r="G43" s="33"/>
      <c r="H43" s="19"/>
      <c r="I43" s="20"/>
      <c r="J43" s="96"/>
      <c r="K43" s="94"/>
      <c r="L43" s="94"/>
      <c r="M43" s="94"/>
      <c r="N43" s="94"/>
      <c r="O43" s="94"/>
    </row>
    <row r="44" spans="1:15" ht="14.4" x14ac:dyDescent="0.35">
      <c r="A44" s="11"/>
      <c r="B44" s="18"/>
      <c r="C44" s="19"/>
      <c r="D44" s="33"/>
      <c r="E44" s="33"/>
      <c r="F44" s="33"/>
      <c r="G44" s="33"/>
      <c r="H44" s="19"/>
      <c r="I44" s="20"/>
      <c r="J44" s="96"/>
      <c r="K44" s="94"/>
      <c r="L44" s="94"/>
      <c r="M44" s="94"/>
      <c r="N44" s="94"/>
      <c r="O44" s="94"/>
    </row>
    <row r="45" spans="1:15" ht="14.4" x14ac:dyDescent="0.35">
      <c r="A45" s="11"/>
      <c r="B45" s="18"/>
      <c r="C45" s="19"/>
      <c r="D45" s="33"/>
      <c r="E45" s="33"/>
      <c r="F45" s="33"/>
      <c r="G45" s="33"/>
      <c r="H45" s="19"/>
      <c r="I45" s="19"/>
      <c r="J45" s="96"/>
      <c r="K45" s="94"/>
      <c r="L45" s="94"/>
      <c r="M45" s="94"/>
      <c r="N45" s="94"/>
      <c r="O45" s="94"/>
    </row>
    <row r="46" spans="1:15" ht="14.4" x14ac:dyDescent="0.35">
      <c r="A46" s="11"/>
      <c r="B46" s="18"/>
      <c r="C46" s="19"/>
      <c r="D46" s="33"/>
      <c r="E46" s="33"/>
      <c r="F46" s="33"/>
      <c r="G46" s="33"/>
      <c r="H46" s="19"/>
      <c r="I46" s="20"/>
      <c r="J46" s="96"/>
      <c r="K46" s="94"/>
      <c r="L46" s="94"/>
      <c r="M46" s="94"/>
      <c r="N46" s="94"/>
      <c r="O46" s="94"/>
    </row>
    <row r="47" spans="1:15" ht="14.4" x14ac:dyDescent="0.35">
      <c r="A47" s="11"/>
      <c r="B47" s="18"/>
      <c r="C47" s="19"/>
      <c r="D47" s="33"/>
      <c r="E47" s="33"/>
      <c r="F47" s="33"/>
      <c r="G47" s="33"/>
      <c r="H47" s="19"/>
      <c r="I47" s="19"/>
      <c r="J47" s="96"/>
      <c r="K47" s="94"/>
      <c r="L47" s="94"/>
      <c r="M47" s="94"/>
      <c r="N47" s="94"/>
      <c r="O47" s="94"/>
    </row>
    <row r="48" spans="1:15" ht="14.4" x14ac:dyDescent="0.35">
      <c r="A48" s="11"/>
      <c r="B48" s="18"/>
      <c r="C48" s="19"/>
      <c r="D48" s="33"/>
      <c r="E48" s="33"/>
      <c r="F48" s="33"/>
      <c r="G48" s="33"/>
      <c r="H48" s="19"/>
      <c r="I48" s="19"/>
      <c r="J48" s="96"/>
      <c r="K48" s="94"/>
      <c r="L48" s="94"/>
      <c r="M48" s="94"/>
      <c r="N48" s="94"/>
      <c r="O48" s="94"/>
    </row>
    <row r="49" spans="1:15" ht="14.4" x14ac:dyDescent="0.35">
      <c r="A49" s="19"/>
      <c r="B49" s="18"/>
      <c r="C49" s="19"/>
      <c r="D49" s="33"/>
      <c r="E49" s="33"/>
      <c r="F49" s="33"/>
      <c r="G49" s="33"/>
      <c r="H49" s="19"/>
      <c r="I49" s="20"/>
      <c r="J49" s="96"/>
      <c r="K49" s="94"/>
      <c r="L49" s="94"/>
      <c r="M49" s="94"/>
      <c r="N49" s="94"/>
      <c r="O49" s="94"/>
    </row>
    <row r="50" spans="1:15" ht="14.4" x14ac:dyDescent="0.35">
      <c r="A50" s="19"/>
      <c r="B50" s="18"/>
      <c r="C50" s="19"/>
      <c r="D50" s="33"/>
      <c r="E50" s="33"/>
      <c r="F50" s="33"/>
      <c r="G50" s="33"/>
      <c r="H50" s="19"/>
      <c r="I50" s="19"/>
      <c r="J50" s="96"/>
      <c r="K50" s="94"/>
      <c r="L50" s="94"/>
      <c r="M50" s="94"/>
      <c r="N50" s="94"/>
      <c r="O50" s="94"/>
    </row>
    <row r="51" spans="1:15" ht="14.4" x14ac:dyDescent="0.35">
      <c r="A51" s="19"/>
      <c r="B51" s="18"/>
      <c r="C51" s="19"/>
      <c r="D51" s="33"/>
      <c r="E51" s="33"/>
      <c r="F51" s="33"/>
      <c r="G51" s="33"/>
      <c r="H51" s="19"/>
      <c r="I51" s="19"/>
      <c r="J51" s="96"/>
      <c r="K51" s="94"/>
      <c r="L51" s="94"/>
      <c r="M51" s="94"/>
      <c r="N51" s="94"/>
      <c r="O51" s="94"/>
    </row>
    <row r="52" spans="1:15" ht="14.4" x14ac:dyDescent="0.35">
      <c r="A52" s="19"/>
      <c r="B52" s="18"/>
      <c r="C52" s="19"/>
      <c r="D52" s="33"/>
      <c r="E52" s="33"/>
      <c r="F52" s="33"/>
      <c r="G52" s="33"/>
      <c r="H52" s="19"/>
      <c r="I52" s="19"/>
      <c r="J52" s="96"/>
      <c r="K52" s="94"/>
      <c r="L52" s="94"/>
      <c r="M52" s="94"/>
      <c r="N52" s="94"/>
      <c r="O52" s="94"/>
    </row>
    <row r="53" spans="1:15" ht="14.4" x14ac:dyDescent="0.35">
      <c r="A53" s="19"/>
      <c r="B53" s="18"/>
      <c r="C53" s="19"/>
      <c r="D53" s="33"/>
      <c r="E53" s="33"/>
      <c r="F53" s="33"/>
      <c r="G53" s="33"/>
      <c r="H53" s="19"/>
      <c r="I53" s="19"/>
      <c r="J53" s="96"/>
      <c r="K53" s="94"/>
      <c r="L53" s="94"/>
      <c r="M53" s="94"/>
      <c r="N53" s="94"/>
      <c r="O53" s="94"/>
    </row>
    <row r="54" spans="1:15" ht="14.4" x14ac:dyDescent="0.35">
      <c r="A54" s="19"/>
      <c r="B54" s="18"/>
      <c r="C54" s="19"/>
      <c r="D54" s="33"/>
      <c r="E54" s="33"/>
      <c r="F54" s="33"/>
      <c r="G54" s="33"/>
      <c r="H54" s="19"/>
      <c r="I54" s="19"/>
      <c r="J54" s="96"/>
      <c r="K54" s="94"/>
      <c r="L54" s="94"/>
      <c r="M54" s="94"/>
      <c r="N54" s="94"/>
      <c r="O54" s="94"/>
    </row>
    <row r="55" spans="1:15" ht="14.4" x14ac:dyDescent="0.35">
      <c r="A55" s="19"/>
      <c r="B55" s="18"/>
      <c r="C55" s="19"/>
      <c r="D55" s="33"/>
      <c r="E55" s="33"/>
      <c r="F55" s="33"/>
      <c r="G55" s="33"/>
      <c r="H55" s="19"/>
      <c r="I55" s="19"/>
      <c r="J55" s="96"/>
      <c r="K55" s="94"/>
      <c r="L55" s="94"/>
      <c r="M55" s="94"/>
      <c r="N55" s="94"/>
      <c r="O55" s="94"/>
    </row>
    <row r="56" spans="1:15" ht="14.4" x14ac:dyDescent="0.35">
      <c r="A56" s="19"/>
      <c r="B56" s="18"/>
      <c r="C56" s="19"/>
      <c r="D56" s="33"/>
      <c r="E56" s="33"/>
      <c r="F56" s="33"/>
      <c r="G56" s="33"/>
      <c r="H56" s="19"/>
      <c r="I56" s="19"/>
      <c r="J56" s="96"/>
      <c r="K56" s="94"/>
      <c r="L56" s="94"/>
      <c r="M56" s="94"/>
      <c r="N56" s="94"/>
      <c r="O56" s="94"/>
    </row>
    <row r="57" spans="1:15" ht="14.4" x14ac:dyDescent="0.35">
      <c r="A57" s="19"/>
      <c r="B57" s="18"/>
      <c r="C57" s="19"/>
      <c r="D57" s="33"/>
      <c r="E57" s="33"/>
      <c r="F57" s="33"/>
      <c r="G57" s="33"/>
      <c r="H57" s="19"/>
      <c r="I57" s="19"/>
      <c r="J57" s="96"/>
      <c r="K57" s="94"/>
      <c r="L57" s="94"/>
      <c r="M57" s="94"/>
      <c r="N57" s="94"/>
      <c r="O57" s="94"/>
    </row>
    <row r="58" spans="1:15" ht="14.4" x14ac:dyDescent="0.35">
      <c r="A58" s="19"/>
      <c r="B58" s="18"/>
      <c r="C58" s="19"/>
      <c r="D58" s="33"/>
      <c r="E58" s="33"/>
      <c r="F58" s="33"/>
      <c r="G58" s="33"/>
      <c r="H58" s="19"/>
      <c r="I58" s="19"/>
      <c r="J58" s="96"/>
      <c r="K58" s="94"/>
      <c r="L58" s="94"/>
      <c r="M58" s="94"/>
      <c r="N58" s="94"/>
      <c r="O58" s="94"/>
    </row>
    <row r="59" spans="1:15" ht="14.4" x14ac:dyDescent="0.35">
      <c r="A59" s="19"/>
      <c r="B59" s="18"/>
      <c r="C59" s="19"/>
      <c r="D59" s="33"/>
      <c r="E59" s="33"/>
      <c r="F59" s="33"/>
      <c r="G59" s="33"/>
      <c r="H59" s="19"/>
      <c r="I59" s="19"/>
      <c r="J59" s="96"/>
      <c r="K59" s="94"/>
      <c r="L59" s="94"/>
      <c r="M59" s="94"/>
      <c r="N59" s="94"/>
      <c r="O59" s="94"/>
    </row>
    <row r="60" spans="1:15" ht="14.4" x14ac:dyDescent="0.35">
      <c r="A60" s="19"/>
      <c r="B60" s="18"/>
      <c r="C60" s="19"/>
      <c r="D60" s="33"/>
      <c r="E60" s="33"/>
      <c r="F60" s="33"/>
      <c r="G60" s="33"/>
      <c r="H60" s="19"/>
      <c r="I60" s="19"/>
      <c r="J60" s="96"/>
      <c r="K60" s="94"/>
      <c r="L60" s="94"/>
      <c r="M60" s="94"/>
      <c r="N60" s="94"/>
      <c r="O60" s="94"/>
    </row>
    <row r="61" spans="1:15" ht="14.4" x14ac:dyDescent="0.35">
      <c r="A61" s="19"/>
      <c r="B61" s="18"/>
      <c r="C61" s="19"/>
      <c r="D61" s="33"/>
      <c r="E61" s="33"/>
      <c r="F61" s="33"/>
      <c r="G61" s="33"/>
      <c r="H61" s="19"/>
      <c r="I61" s="20"/>
      <c r="J61" s="96"/>
      <c r="K61" s="94"/>
      <c r="L61" s="94"/>
      <c r="M61" s="94"/>
      <c r="N61" s="94"/>
      <c r="O61" s="94"/>
    </row>
    <row r="62" spans="1:15" ht="14.4" x14ac:dyDescent="0.35">
      <c r="A62" s="19"/>
      <c r="B62" s="18"/>
      <c r="C62" s="19"/>
      <c r="D62" s="33"/>
      <c r="E62" s="33"/>
      <c r="F62" s="33"/>
      <c r="G62" s="33"/>
      <c r="H62" s="19"/>
      <c r="I62" s="19"/>
      <c r="J62" s="96"/>
      <c r="K62" s="94"/>
      <c r="L62" s="94"/>
      <c r="M62" s="94"/>
      <c r="N62" s="94"/>
      <c r="O62" s="94"/>
    </row>
    <row r="63" spans="1:15" ht="14.4" x14ac:dyDescent="0.35">
      <c r="A63" s="19"/>
      <c r="B63" s="18"/>
      <c r="C63" s="19"/>
      <c r="D63" s="33"/>
      <c r="E63" s="33"/>
      <c r="F63" s="33"/>
      <c r="G63" s="33"/>
      <c r="H63" s="19"/>
      <c r="I63" s="20"/>
      <c r="J63" s="96"/>
      <c r="K63" s="94"/>
      <c r="L63" s="94"/>
      <c r="M63" s="94"/>
      <c r="N63" s="94"/>
      <c r="O63" s="94"/>
    </row>
    <row r="64" spans="1:15" ht="14.4" x14ac:dyDescent="0.35">
      <c r="A64" s="19"/>
      <c r="B64" s="18"/>
      <c r="C64" s="19"/>
      <c r="D64" s="33"/>
      <c r="E64" s="33"/>
      <c r="F64" s="33"/>
      <c r="G64" s="33"/>
      <c r="H64" s="19"/>
      <c r="I64" s="19"/>
      <c r="J64" s="96"/>
      <c r="K64" s="94"/>
      <c r="L64" s="94"/>
      <c r="M64" s="94"/>
      <c r="N64" s="94"/>
      <c r="O64" s="94"/>
    </row>
    <row r="65" spans="1:15" ht="14.4" x14ac:dyDescent="0.35">
      <c r="A65" s="11"/>
      <c r="B65" s="18"/>
      <c r="C65" s="19"/>
      <c r="D65" s="33"/>
      <c r="E65" s="33"/>
      <c r="F65" s="33"/>
      <c r="G65" s="33"/>
      <c r="H65" s="19"/>
      <c r="I65" s="20"/>
      <c r="J65" s="96"/>
      <c r="K65" s="94"/>
      <c r="L65" s="94"/>
      <c r="M65" s="94"/>
      <c r="N65" s="94"/>
      <c r="O65" s="94"/>
    </row>
    <row r="66" spans="1:15" ht="14.4" x14ac:dyDescent="0.35">
      <c r="A66" s="11"/>
      <c r="B66" s="18"/>
      <c r="C66" s="19"/>
      <c r="D66" s="33"/>
      <c r="E66" s="33"/>
      <c r="F66" s="33"/>
      <c r="G66" s="33"/>
      <c r="H66" s="19"/>
      <c r="I66" s="19"/>
      <c r="J66" s="96"/>
      <c r="K66" s="94"/>
      <c r="L66" s="94"/>
      <c r="M66" s="94"/>
      <c r="N66" s="94"/>
      <c r="O66" s="94"/>
    </row>
    <row r="67" spans="1:15" ht="14.4" x14ac:dyDescent="0.35">
      <c r="A67" s="11"/>
      <c r="B67" s="18"/>
      <c r="C67" s="19"/>
      <c r="D67" s="33"/>
      <c r="E67" s="33"/>
      <c r="F67" s="33"/>
      <c r="G67" s="33"/>
      <c r="H67" s="19"/>
      <c r="I67" s="20"/>
      <c r="J67" s="96"/>
      <c r="K67" s="94"/>
      <c r="L67" s="94"/>
      <c r="M67" s="94"/>
      <c r="N67" s="94"/>
      <c r="O67" s="94"/>
    </row>
    <row r="68" spans="1:15" ht="14.4" x14ac:dyDescent="0.35">
      <c r="A68" s="11"/>
      <c r="B68" s="18"/>
      <c r="C68" s="19"/>
      <c r="D68" s="33"/>
      <c r="E68" s="33"/>
      <c r="F68" s="33"/>
      <c r="G68" s="33"/>
      <c r="H68" s="19"/>
      <c r="I68" s="19"/>
      <c r="J68" s="96"/>
      <c r="K68" s="94"/>
      <c r="L68" s="94"/>
      <c r="M68" s="94"/>
      <c r="N68" s="94"/>
      <c r="O68" s="94"/>
    </row>
    <row r="69" spans="1:15" ht="14.4" x14ac:dyDescent="0.35">
      <c r="A69" s="11"/>
      <c r="B69" s="18"/>
      <c r="C69" s="19"/>
      <c r="D69" s="33"/>
      <c r="E69" s="33"/>
      <c r="F69" s="33"/>
      <c r="G69" s="33"/>
      <c r="H69" s="19"/>
      <c r="I69" s="20"/>
      <c r="J69" s="96"/>
      <c r="K69" s="94"/>
      <c r="L69" s="94"/>
      <c r="M69" s="94"/>
      <c r="N69" s="94"/>
      <c r="O69" s="94"/>
    </row>
    <row r="70" spans="1:15" ht="14.4" x14ac:dyDescent="0.35">
      <c r="A70" s="11"/>
      <c r="B70" s="18"/>
      <c r="C70" s="19"/>
      <c r="D70" s="34"/>
      <c r="E70" s="34"/>
      <c r="F70" s="34"/>
      <c r="G70" s="34"/>
      <c r="H70" s="19"/>
      <c r="I70" s="19"/>
      <c r="J70" s="96"/>
      <c r="K70" s="94"/>
      <c r="L70" s="94"/>
      <c r="M70" s="94"/>
      <c r="N70" s="94"/>
      <c r="O70" s="94"/>
    </row>
    <row r="71" spans="1:15" ht="14.4" x14ac:dyDescent="0.35">
      <c r="A71" s="11"/>
      <c r="B71" s="21"/>
      <c r="C71" s="22"/>
      <c r="D71" s="35"/>
      <c r="E71" s="35"/>
      <c r="F71" s="35"/>
      <c r="G71" s="36"/>
      <c r="H71" s="19"/>
      <c r="I71" s="19"/>
      <c r="J71" s="96"/>
      <c r="K71" s="94"/>
      <c r="L71" s="94"/>
      <c r="M71" s="94"/>
      <c r="N71" s="94"/>
      <c r="O71" s="94"/>
    </row>
    <row r="72" spans="1:15" ht="14.4" x14ac:dyDescent="0.35">
      <c r="A72" s="11"/>
      <c r="B72" s="21"/>
      <c r="C72" s="22"/>
      <c r="D72" s="35"/>
      <c r="E72" s="35"/>
      <c r="F72" s="35"/>
      <c r="G72" s="36"/>
      <c r="H72" s="19"/>
      <c r="I72" s="19"/>
      <c r="J72" s="96"/>
      <c r="K72" s="94"/>
      <c r="L72" s="94"/>
      <c r="M72" s="94"/>
      <c r="N72" s="94"/>
      <c r="O72" s="94"/>
    </row>
    <row r="73" spans="1:15" ht="14.4" x14ac:dyDescent="0.35">
      <c r="A73" s="11"/>
      <c r="B73" s="21"/>
      <c r="C73" s="22"/>
      <c r="D73" s="35"/>
      <c r="E73" s="35"/>
      <c r="F73" s="35"/>
      <c r="G73" s="36"/>
      <c r="H73" s="19"/>
      <c r="I73" s="19"/>
      <c r="J73" s="96"/>
      <c r="K73" s="94"/>
      <c r="L73" s="94"/>
      <c r="M73" s="94"/>
      <c r="N73" s="94"/>
      <c r="O73" s="94"/>
    </row>
    <row r="74" spans="1:15" ht="14.4" x14ac:dyDescent="0.35">
      <c r="A74" s="11"/>
      <c r="B74" s="21"/>
      <c r="C74" s="22"/>
      <c r="D74" s="35"/>
      <c r="E74" s="35"/>
      <c r="F74" s="35"/>
      <c r="G74" s="36"/>
      <c r="H74" s="19"/>
      <c r="I74" s="19"/>
      <c r="J74" s="96"/>
      <c r="K74" s="94"/>
      <c r="L74" s="94"/>
      <c r="M74" s="94"/>
      <c r="N74" s="94"/>
      <c r="O74" s="94"/>
    </row>
    <row r="75" spans="1:15" ht="14.4" x14ac:dyDescent="0.35">
      <c r="A75" s="11"/>
      <c r="B75" s="21"/>
      <c r="C75" s="22"/>
      <c r="D75" s="35"/>
      <c r="E75" s="35"/>
      <c r="F75" s="35"/>
      <c r="G75" s="36"/>
      <c r="H75" s="19"/>
      <c r="I75" s="19"/>
      <c r="J75" s="96"/>
      <c r="K75" s="94"/>
      <c r="L75" s="94"/>
      <c r="M75" s="94"/>
      <c r="N75" s="94"/>
      <c r="O75" s="94"/>
    </row>
    <row r="76" spans="1:15" ht="14.4" x14ac:dyDescent="0.35">
      <c r="A76" s="11"/>
      <c r="B76" s="21"/>
      <c r="C76" s="22"/>
      <c r="D76" s="35"/>
      <c r="E76" s="35"/>
      <c r="F76" s="35"/>
      <c r="G76" s="36"/>
      <c r="H76" s="19"/>
      <c r="I76" s="19"/>
      <c r="J76" s="96"/>
      <c r="K76" s="94"/>
      <c r="L76" s="94"/>
      <c r="M76" s="94"/>
      <c r="N76" s="94"/>
      <c r="O76" s="94"/>
    </row>
    <row r="77" spans="1:15" ht="14.4" x14ac:dyDescent="0.35">
      <c r="A77" s="11"/>
      <c r="B77" s="21"/>
      <c r="C77" s="22"/>
      <c r="D77" s="35"/>
      <c r="E77" s="35"/>
      <c r="F77" s="35"/>
      <c r="G77" s="36"/>
      <c r="H77" s="19"/>
      <c r="I77" s="19"/>
      <c r="J77" s="96"/>
      <c r="K77" s="94"/>
      <c r="L77" s="94"/>
      <c r="M77" s="94"/>
      <c r="N77" s="94"/>
      <c r="O77" s="94"/>
    </row>
    <row r="78" spans="1:15" ht="14.4" x14ac:dyDescent="0.35">
      <c r="A78" s="11"/>
      <c r="B78" s="21"/>
      <c r="C78" s="22"/>
      <c r="D78" s="35"/>
      <c r="E78" s="35"/>
      <c r="F78" s="35"/>
      <c r="G78" s="36"/>
      <c r="H78" s="19"/>
      <c r="I78" s="19"/>
      <c r="J78" s="96"/>
      <c r="K78" s="94"/>
      <c r="L78" s="94"/>
      <c r="M78" s="94"/>
      <c r="N78" s="94"/>
      <c r="O78" s="94"/>
    </row>
    <row r="79" spans="1:15" ht="14.4" x14ac:dyDescent="0.35">
      <c r="A79" s="11"/>
      <c r="B79" s="21"/>
      <c r="C79" s="22"/>
      <c r="D79" s="35"/>
      <c r="E79" s="35"/>
      <c r="F79" s="35"/>
      <c r="G79" s="36"/>
      <c r="H79" s="19"/>
      <c r="I79" s="19"/>
      <c r="J79" s="96"/>
      <c r="K79" s="94"/>
      <c r="L79" s="94"/>
      <c r="M79" s="94"/>
      <c r="N79" s="94"/>
      <c r="O79" s="94"/>
    </row>
    <row r="80" spans="1:15" ht="14.4" x14ac:dyDescent="0.35">
      <c r="A80" s="11"/>
      <c r="B80" s="21"/>
      <c r="C80" s="22"/>
      <c r="D80" s="35"/>
      <c r="E80" s="35"/>
      <c r="F80" s="35"/>
      <c r="G80" s="36"/>
      <c r="H80" s="19"/>
      <c r="I80" s="19"/>
      <c r="J80" s="96"/>
      <c r="K80" s="94"/>
      <c r="L80" s="94"/>
      <c r="M80" s="94"/>
      <c r="N80" s="94"/>
      <c r="O80" s="94"/>
    </row>
    <row r="81" spans="1:15" ht="14.4" x14ac:dyDescent="0.35">
      <c r="A81" s="19"/>
      <c r="B81" s="21"/>
      <c r="C81" s="22"/>
      <c r="D81" s="35"/>
      <c r="E81" s="35"/>
      <c r="F81" s="35"/>
      <c r="G81" s="36"/>
      <c r="H81" s="20"/>
      <c r="I81" s="20"/>
      <c r="J81" s="96"/>
      <c r="K81" s="94"/>
      <c r="L81" s="94"/>
      <c r="M81" s="94"/>
      <c r="N81" s="94"/>
      <c r="O81" s="94"/>
    </row>
    <row r="82" spans="1:15" ht="14.4" x14ac:dyDescent="0.35">
      <c r="A82" s="19"/>
      <c r="B82" s="21"/>
      <c r="C82" s="22"/>
      <c r="D82" s="35"/>
      <c r="E82" s="35"/>
      <c r="F82" s="35"/>
      <c r="G82" s="36"/>
      <c r="H82" s="19"/>
      <c r="I82" s="19"/>
      <c r="J82" s="96"/>
      <c r="K82" s="94"/>
      <c r="L82" s="94"/>
      <c r="M82" s="94"/>
      <c r="N82" s="94"/>
      <c r="O82" s="94"/>
    </row>
    <row r="83" spans="1:15" ht="14.4" x14ac:dyDescent="0.35">
      <c r="A83" s="19"/>
      <c r="B83" s="21"/>
      <c r="C83" s="22"/>
      <c r="D83" s="35"/>
      <c r="E83" s="35"/>
      <c r="F83" s="35"/>
      <c r="G83" s="36"/>
      <c r="H83" s="19"/>
      <c r="I83" s="19"/>
      <c r="J83" s="96"/>
      <c r="K83" s="94"/>
      <c r="L83" s="94"/>
      <c r="M83" s="94"/>
      <c r="N83" s="94"/>
      <c r="O83" s="94"/>
    </row>
    <row r="84" spans="1:15" ht="14.4" x14ac:dyDescent="0.35">
      <c r="A84" s="19"/>
      <c r="B84" s="21"/>
      <c r="C84" s="22"/>
      <c r="D84" s="35"/>
      <c r="E84" s="35"/>
      <c r="F84" s="35"/>
      <c r="G84" s="36"/>
      <c r="H84" s="19"/>
      <c r="I84" s="19"/>
      <c r="J84" s="96"/>
      <c r="K84" s="94"/>
      <c r="L84" s="94"/>
      <c r="M84" s="94"/>
      <c r="N84" s="94"/>
      <c r="O84" s="94"/>
    </row>
    <row r="85" spans="1:15" ht="14.4" x14ac:dyDescent="0.35">
      <c r="A85" s="19"/>
      <c r="B85" s="21"/>
      <c r="C85" s="22"/>
      <c r="D85" s="35"/>
      <c r="E85" s="35"/>
      <c r="F85" s="35"/>
      <c r="G85" s="36"/>
      <c r="H85" s="19"/>
      <c r="I85" s="19"/>
      <c r="J85" s="96"/>
      <c r="K85" s="94"/>
      <c r="L85" s="94"/>
      <c r="M85" s="94"/>
      <c r="N85" s="94"/>
      <c r="O85" s="94"/>
    </row>
    <row r="86" spans="1:15" ht="14.4" x14ac:dyDescent="0.35">
      <c r="A86" s="19"/>
      <c r="B86" s="21"/>
      <c r="C86" s="22"/>
      <c r="D86" s="35"/>
      <c r="E86" s="35"/>
      <c r="F86" s="35"/>
      <c r="G86" s="36"/>
      <c r="H86" s="19"/>
      <c r="I86" s="19"/>
      <c r="J86" s="96"/>
      <c r="K86" s="94"/>
      <c r="L86" s="94"/>
      <c r="M86" s="94"/>
      <c r="N86" s="94"/>
      <c r="O86" s="94"/>
    </row>
    <row r="87" spans="1:15" ht="14.4" x14ac:dyDescent="0.35">
      <c r="A87" s="19"/>
      <c r="B87" s="21"/>
      <c r="C87" s="22"/>
      <c r="D87" s="35"/>
      <c r="E87" s="35"/>
      <c r="F87" s="35"/>
      <c r="G87" s="36"/>
      <c r="H87" s="19"/>
      <c r="I87" s="19"/>
      <c r="J87" s="96"/>
      <c r="K87" s="94"/>
      <c r="L87" s="94"/>
      <c r="M87" s="94"/>
      <c r="N87" s="94"/>
      <c r="O87" s="94"/>
    </row>
    <row r="88" spans="1:15" ht="14.4" x14ac:dyDescent="0.35">
      <c r="A88" s="19"/>
      <c r="B88" s="21"/>
      <c r="C88" s="22"/>
      <c r="D88" s="35"/>
      <c r="E88" s="35"/>
      <c r="F88" s="35"/>
      <c r="G88" s="36"/>
      <c r="H88" s="19"/>
      <c r="I88" s="19"/>
      <c r="J88" s="96"/>
      <c r="K88" s="94"/>
      <c r="L88" s="94"/>
      <c r="M88" s="94"/>
      <c r="N88" s="94"/>
      <c r="O88" s="94"/>
    </row>
    <row r="89" spans="1:15" ht="14.4" x14ac:dyDescent="0.35">
      <c r="A89" s="19"/>
      <c r="B89" s="21"/>
      <c r="C89" s="22"/>
      <c r="D89" s="35"/>
      <c r="E89" s="35"/>
      <c r="F89" s="35"/>
      <c r="G89" s="36"/>
      <c r="H89" s="19"/>
      <c r="I89" s="19"/>
      <c r="J89" s="96"/>
      <c r="K89" s="94"/>
      <c r="L89" s="94"/>
      <c r="M89" s="94"/>
      <c r="N89" s="94"/>
      <c r="O89" s="94"/>
    </row>
    <row r="90" spans="1:15" ht="14.4" x14ac:dyDescent="0.35">
      <c r="A90" s="19"/>
      <c r="B90" s="21"/>
      <c r="C90" s="22"/>
      <c r="D90" s="35"/>
      <c r="E90" s="35"/>
      <c r="F90" s="35"/>
      <c r="G90" s="36"/>
      <c r="H90" s="19"/>
      <c r="I90" s="19"/>
      <c r="J90" s="96"/>
      <c r="K90" s="94"/>
      <c r="L90" s="94"/>
      <c r="M90" s="94"/>
      <c r="N90" s="94"/>
      <c r="O90" s="94"/>
    </row>
    <row r="91" spans="1:15" ht="14.4" x14ac:dyDescent="0.35">
      <c r="A91" s="19"/>
      <c r="B91" s="21"/>
      <c r="C91" s="22"/>
      <c r="D91" s="35"/>
      <c r="E91" s="35"/>
      <c r="F91" s="35"/>
      <c r="G91" s="36"/>
      <c r="H91" s="19"/>
      <c r="I91" s="19"/>
      <c r="J91" s="96"/>
      <c r="K91" s="94"/>
      <c r="L91" s="94"/>
      <c r="M91" s="94"/>
      <c r="N91" s="94"/>
      <c r="O91" s="94"/>
    </row>
    <row r="92" spans="1:15" ht="14.4" x14ac:dyDescent="0.35">
      <c r="A92" s="19"/>
      <c r="B92" s="21"/>
      <c r="C92" s="22"/>
      <c r="D92" s="35"/>
      <c r="E92" s="35"/>
      <c r="F92" s="35"/>
      <c r="G92" s="36"/>
      <c r="H92" s="19"/>
      <c r="I92" s="19"/>
      <c r="J92" s="96"/>
      <c r="K92" s="94"/>
      <c r="L92" s="94"/>
      <c r="M92" s="94"/>
      <c r="N92" s="94"/>
      <c r="O92" s="94"/>
    </row>
    <row r="93" spans="1:15" ht="14.4" x14ac:dyDescent="0.35">
      <c r="A93" s="19"/>
      <c r="B93" s="21"/>
      <c r="C93" s="22"/>
      <c r="D93" s="35"/>
      <c r="E93" s="35"/>
      <c r="F93" s="35"/>
      <c r="G93" s="36"/>
      <c r="H93" s="19"/>
      <c r="I93" s="19"/>
      <c r="J93" s="96"/>
      <c r="K93" s="94"/>
      <c r="L93" s="94"/>
      <c r="M93" s="94"/>
      <c r="N93" s="94"/>
      <c r="O93" s="94"/>
    </row>
    <row r="94" spans="1:15" ht="14.4" x14ac:dyDescent="0.35">
      <c r="A94" s="19"/>
      <c r="B94" s="21"/>
      <c r="C94" s="22"/>
      <c r="D94" s="35"/>
      <c r="E94" s="35"/>
      <c r="F94" s="35"/>
      <c r="G94" s="36"/>
      <c r="H94" s="19"/>
      <c r="I94" s="19"/>
      <c r="J94" s="96"/>
      <c r="K94" s="94"/>
      <c r="L94" s="94"/>
      <c r="M94" s="94"/>
      <c r="N94" s="94"/>
      <c r="O94" s="94"/>
    </row>
    <row r="95" spans="1:15" ht="14.4" x14ac:dyDescent="0.35">
      <c r="A95" s="19"/>
      <c r="B95" s="21"/>
      <c r="C95" s="22"/>
      <c r="D95" s="35"/>
      <c r="E95" s="35"/>
      <c r="F95" s="35"/>
      <c r="G95" s="36"/>
      <c r="H95" s="23"/>
      <c r="I95" s="23"/>
      <c r="J95" s="96"/>
      <c r="K95" s="94"/>
      <c r="L95" s="94"/>
      <c r="M95" s="94"/>
      <c r="N95" s="94"/>
      <c r="O95" s="94"/>
    </row>
    <row r="96" spans="1:15" ht="14.4" x14ac:dyDescent="0.35">
      <c r="A96" s="19"/>
      <c r="B96" s="21"/>
      <c r="C96" s="22"/>
      <c r="D96" s="35"/>
      <c r="E96" s="35"/>
      <c r="F96" s="35"/>
      <c r="G96" s="36"/>
      <c r="H96" s="23"/>
      <c r="I96" s="23"/>
      <c r="J96" s="96"/>
      <c r="K96" s="94"/>
      <c r="L96" s="94"/>
      <c r="M96" s="94"/>
      <c r="N96" s="94"/>
      <c r="O96" s="94"/>
    </row>
    <row r="97" spans="1:15" ht="14.4" x14ac:dyDescent="0.35">
      <c r="A97" s="19"/>
      <c r="B97" s="21"/>
      <c r="C97" s="22"/>
      <c r="D97" s="35"/>
      <c r="E97" s="35"/>
      <c r="F97" s="35"/>
      <c r="G97" s="36"/>
      <c r="H97" s="23"/>
      <c r="I97" s="23"/>
      <c r="J97" s="96"/>
      <c r="K97" s="94"/>
      <c r="L97" s="94"/>
      <c r="M97" s="94"/>
      <c r="N97" s="94"/>
      <c r="O97" s="94"/>
    </row>
    <row r="98" spans="1:15" ht="14.4" x14ac:dyDescent="0.35">
      <c r="A98" s="19"/>
      <c r="B98" s="21"/>
      <c r="C98" s="22"/>
      <c r="D98" s="35"/>
      <c r="E98" s="35"/>
      <c r="F98" s="35"/>
      <c r="G98" s="36"/>
      <c r="H98" s="19"/>
      <c r="I98" s="19"/>
      <c r="J98" s="96"/>
      <c r="K98" s="94"/>
      <c r="L98" s="94"/>
      <c r="M98" s="94"/>
      <c r="N98" s="94"/>
      <c r="O98" s="94"/>
    </row>
    <row r="99" spans="1:15" ht="14.4" x14ac:dyDescent="0.35">
      <c r="A99" s="19"/>
      <c r="B99" s="21"/>
      <c r="C99" s="22"/>
      <c r="D99" s="35"/>
      <c r="E99" s="35"/>
      <c r="F99" s="35"/>
      <c r="G99" s="36"/>
      <c r="H99" s="19"/>
      <c r="I99" s="19"/>
      <c r="J99" s="96"/>
      <c r="K99" s="94"/>
      <c r="L99" s="94"/>
      <c r="M99" s="94"/>
      <c r="N99" s="94"/>
      <c r="O99" s="94"/>
    </row>
    <row r="100" spans="1:15" ht="14.4" x14ac:dyDescent="0.35">
      <c r="A100" s="19"/>
      <c r="B100" s="21"/>
      <c r="C100" s="22"/>
      <c r="D100" s="35"/>
      <c r="E100" s="35"/>
      <c r="F100" s="35"/>
      <c r="G100" s="36"/>
      <c r="H100" s="19"/>
      <c r="I100" s="19"/>
      <c r="J100" s="96"/>
      <c r="K100" s="94"/>
      <c r="L100" s="94"/>
      <c r="M100" s="94"/>
      <c r="N100" s="94"/>
      <c r="O100" s="94"/>
    </row>
    <row r="101" spans="1:15" ht="14.4" x14ac:dyDescent="0.35">
      <c r="A101" s="19"/>
      <c r="B101" s="21"/>
      <c r="C101" s="22"/>
      <c r="D101" s="35"/>
      <c r="E101" s="35"/>
      <c r="F101" s="35"/>
      <c r="G101" s="36"/>
      <c r="H101" s="19"/>
      <c r="I101" s="19"/>
      <c r="J101" s="96"/>
      <c r="K101" s="94"/>
      <c r="L101" s="94"/>
      <c r="M101" s="94"/>
      <c r="N101" s="94"/>
      <c r="O101" s="94"/>
    </row>
    <row r="102" spans="1:15" ht="14.4" x14ac:dyDescent="0.35">
      <c r="A102" s="19"/>
      <c r="B102" s="21"/>
      <c r="C102" s="22"/>
      <c r="D102" s="35"/>
      <c r="E102" s="35"/>
      <c r="F102" s="35"/>
      <c r="G102" s="36"/>
      <c r="H102" s="19"/>
      <c r="I102" s="19"/>
      <c r="J102" s="96"/>
      <c r="K102" s="94"/>
      <c r="L102" s="94"/>
      <c r="M102" s="94"/>
      <c r="N102" s="94"/>
      <c r="O102" s="94"/>
    </row>
    <row r="103" spans="1:15" ht="14.4" x14ac:dyDescent="0.35">
      <c r="A103" s="19"/>
      <c r="B103" s="21"/>
      <c r="C103" s="22"/>
      <c r="D103" s="35"/>
      <c r="E103" s="35"/>
      <c r="F103" s="35"/>
      <c r="G103" s="36"/>
      <c r="H103" s="19"/>
      <c r="I103" s="19"/>
      <c r="J103" s="96"/>
      <c r="K103" s="94"/>
      <c r="L103" s="94"/>
      <c r="M103" s="94"/>
      <c r="N103" s="94"/>
      <c r="O103" s="94"/>
    </row>
    <row r="104" spans="1:15" ht="14.4" x14ac:dyDescent="0.35">
      <c r="A104" s="19"/>
      <c r="B104" s="21"/>
      <c r="C104" s="22"/>
      <c r="D104" s="35"/>
      <c r="E104" s="35"/>
      <c r="F104" s="35"/>
      <c r="G104" s="36"/>
      <c r="H104" s="19"/>
      <c r="I104" s="19"/>
      <c r="J104" s="96"/>
      <c r="K104" s="94"/>
      <c r="L104" s="94"/>
      <c r="M104" s="94"/>
      <c r="N104" s="94"/>
      <c r="O104" s="94"/>
    </row>
    <row r="105" spans="1:15" ht="14.4" x14ac:dyDescent="0.35">
      <c r="A105" s="19"/>
      <c r="B105" s="21"/>
      <c r="C105" s="22"/>
      <c r="D105" s="35"/>
      <c r="E105" s="35"/>
      <c r="F105" s="35"/>
      <c r="G105" s="36"/>
      <c r="H105" s="19"/>
      <c r="I105" s="19"/>
      <c r="J105" s="96"/>
      <c r="K105" s="94"/>
      <c r="L105" s="94"/>
      <c r="M105" s="94"/>
      <c r="N105" s="94"/>
      <c r="O105" s="94"/>
    </row>
    <row r="106" spans="1:15" ht="14.4" x14ac:dyDescent="0.35">
      <c r="A106" s="19"/>
      <c r="B106" s="21"/>
      <c r="C106" s="22"/>
      <c r="D106" s="35"/>
      <c r="E106" s="35"/>
      <c r="F106" s="35"/>
      <c r="G106" s="36"/>
      <c r="H106" s="19"/>
      <c r="I106" s="19"/>
      <c r="J106" s="96"/>
      <c r="K106" s="94"/>
      <c r="L106" s="94"/>
      <c r="M106" s="94"/>
      <c r="N106" s="94"/>
      <c r="O106" s="94"/>
    </row>
    <row r="107" spans="1:15" ht="14.4" x14ac:dyDescent="0.35">
      <c r="A107" s="19"/>
      <c r="B107" s="21"/>
      <c r="C107" s="22"/>
      <c r="D107" s="35"/>
      <c r="E107" s="35"/>
      <c r="F107" s="35"/>
      <c r="G107" s="36"/>
      <c r="H107" s="19"/>
      <c r="I107" s="19"/>
      <c r="J107" s="96"/>
      <c r="K107" s="94"/>
      <c r="L107" s="94"/>
      <c r="M107" s="94"/>
      <c r="N107" s="94"/>
      <c r="O107" s="94"/>
    </row>
    <row r="108" spans="1:15" ht="14.4" x14ac:dyDescent="0.35">
      <c r="A108" s="19"/>
      <c r="B108" s="21"/>
      <c r="C108" s="22"/>
      <c r="D108" s="35"/>
      <c r="E108" s="35"/>
      <c r="F108" s="35"/>
      <c r="G108" s="36"/>
      <c r="H108" s="19"/>
      <c r="I108" s="19"/>
      <c r="J108" s="96"/>
      <c r="K108" s="94"/>
      <c r="L108" s="94"/>
      <c r="M108" s="94"/>
      <c r="N108" s="94"/>
      <c r="O108" s="94"/>
    </row>
    <row r="109" spans="1:15" ht="14.4" x14ac:dyDescent="0.35">
      <c r="A109" s="19"/>
      <c r="B109" s="21"/>
      <c r="C109" s="22"/>
      <c r="D109" s="35"/>
      <c r="E109" s="35"/>
      <c r="F109" s="35"/>
      <c r="G109" s="36"/>
      <c r="H109" s="19"/>
      <c r="I109" s="19"/>
      <c r="J109" s="96"/>
      <c r="K109" s="94"/>
      <c r="L109" s="94"/>
      <c r="M109" s="94"/>
      <c r="N109" s="94"/>
      <c r="O109" s="94"/>
    </row>
    <row r="110" spans="1:15" ht="14.4" x14ac:dyDescent="0.35">
      <c r="A110" s="19"/>
      <c r="B110" s="21"/>
      <c r="C110" s="22"/>
      <c r="D110" s="35"/>
      <c r="E110" s="35"/>
      <c r="F110" s="35"/>
      <c r="G110" s="36"/>
      <c r="H110" s="19"/>
      <c r="I110" s="19"/>
      <c r="J110" s="96"/>
      <c r="K110" s="94"/>
      <c r="L110" s="94"/>
      <c r="M110" s="94"/>
      <c r="N110" s="94"/>
      <c r="O110" s="94"/>
    </row>
    <row r="111" spans="1:15" ht="14.4" x14ac:dyDescent="0.35">
      <c r="A111" s="19"/>
      <c r="B111" s="21"/>
      <c r="C111" s="22"/>
      <c r="D111" s="35"/>
      <c r="E111" s="35"/>
      <c r="F111" s="35"/>
      <c r="G111" s="36"/>
      <c r="H111" s="19"/>
      <c r="I111" s="19"/>
      <c r="J111" s="96"/>
      <c r="K111" s="94"/>
      <c r="L111" s="94"/>
      <c r="M111" s="94"/>
      <c r="N111" s="94"/>
      <c r="O111" s="94"/>
    </row>
    <row r="112" spans="1:15" ht="14.4" x14ac:dyDescent="0.35">
      <c r="A112" s="19"/>
      <c r="B112" s="21"/>
      <c r="C112" s="22"/>
      <c r="D112" s="35"/>
      <c r="E112" s="35"/>
      <c r="F112" s="35"/>
      <c r="G112" s="36"/>
      <c r="H112" s="19"/>
      <c r="I112" s="19"/>
      <c r="J112" s="96"/>
      <c r="K112" s="94"/>
      <c r="L112" s="94"/>
      <c r="M112" s="94"/>
      <c r="N112" s="94"/>
      <c r="O112" s="94"/>
    </row>
    <row r="113" spans="1:15" ht="14.4" x14ac:dyDescent="0.35">
      <c r="A113" s="19"/>
      <c r="B113" s="21"/>
      <c r="C113" s="22"/>
      <c r="D113" s="35"/>
      <c r="E113" s="35"/>
      <c r="F113" s="35"/>
      <c r="G113" s="36"/>
      <c r="H113" s="19"/>
      <c r="I113" s="19"/>
      <c r="J113" s="96"/>
      <c r="K113" s="94"/>
      <c r="L113" s="94"/>
      <c r="M113" s="94"/>
      <c r="N113" s="94"/>
      <c r="O113" s="94"/>
    </row>
    <row r="114" spans="1:15" ht="14.4" x14ac:dyDescent="0.35">
      <c r="A114" s="19"/>
      <c r="B114" s="21"/>
      <c r="C114" s="22"/>
      <c r="D114" s="35"/>
      <c r="E114" s="35"/>
      <c r="F114" s="35"/>
      <c r="G114" s="36"/>
      <c r="H114" s="19"/>
      <c r="I114" s="19"/>
      <c r="J114" s="96"/>
      <c r="K114" s="94"/>
      <c r="L114" s="94"/>
      <c r="M114" s="94"/>
      <c r="N114" s="94"/>
      <c r="O114" s="94"/>
    </row>
    <row r="115" spans="1:15" ht="14.4" x14ac:dyDescent="0.35">
      <c r="A115" s="19"/>
      <c r="B115" s="21"/>
      <c r="C115" s="22"/>
      <c r="D115" s="35"/>
      <c r="E115" s="35"/>
      <c r="F115" s="35"/>
      <c r="G115" s="36"/>
      <c r="H115" s="19"/>
      <c r="I115" s="19"/>
      <c r="J115" s="96"/>
      <c r="K115" s="94"/>
      <c r="L115" s="94"/>
      <c r="M115" s="94"/>
      <c r="N115" s="94"/>
      <c r="O115" s="94"/>
    </row>
    <row r="116" spans="1:15" ht="14.4" x14ac:dyDescent="0.35">
      <c r="A116" s="19"/>
      <c r="B116" s="21"/>
      <c r="C116" s="22"/>
      <c r="D116" s="35"/>
      <c r="E116" s="35"/>
      <c r="F116" s="35"/>
      <c r="G116" s="36"/>
      <c r="H116" s="19"/>
      <c r="I116" s="19"/>
      <c r="J116" s="96"/>
      <c r="K116" s="94"/>
      <c r="L116" s="94"/>
      <c r="M116" s="94"/>
      <c r="N116" s="94"/>
      <c r="O116" s="94"/>
    </row>
    <row r="117" spans="1:15" ht="14.4" x14ac:dyDescent="0.35">
      <c r="A117" s="19"/>
      <c r="B117" s="21"/>
      <c r="C117" s="22"/>
      <c r="D117" s="35"/>
      <c r="E117" s="35"/>
      <c r="F117" s="35"/>
      <c r="G117" s="36"/>
      <c r="H117" s="19"/>
      <c r="I117" s="19"/>
      <c r="J117" s="96"/>
      <c r="K117" s="94"/>
      <c r="L117" s="94"/>
      <c r="M117" s="94"/>
      <c r="N117" s="94"/>
      <c r="O117" s="94"/>
    </row>
    <row r="118" spans="1:15" ht="14.4" x14ac:dyDescent="0.35">
      <c r="A118" s="19"/>
      <c r="B118" s="21"/>
      <c r="C118" s="22"/>
      <c r="D118" s="35"/>
      <c r="E118" s="35"/>
      <c r="F118" s="35"/>
      <c r="G118" s="36"/>
      <c r="H118" s="19"/>
      <c r="I118" s="19"/>
      <c r="J118" s="96"/>
      <c r="K118" s="94"/>
      <c r="L118" s="94"/>
      <c r="M118" s="94"/>
      <c r="N118" s="94"/>
      <c r="O118" s="94"/>
    </row>
    <row r="119" spans="1:15" ht="14.4" x14ac:dyDescent="0.35">
      <c r="A119" s="19"/>
      <c r="B119" s="21"/>
      <c r="C119" s="22"/>
      <c r="D119" s="35"/>
      <c r="E119" s="35"/>
      <c r="F119" s="35"/>
      <c r="G119" s="36"/>
      <c r="H119" s="19"/>
      <c r="I119" s="19"/>
      <c r="J119" s="96"/>
      <c r="K119" s="94"/>
      <c r="L119" s="94"/>
      <c r="M119" s="94"/>
      <c r="N119" s="94"/>
      <c r="O119" s="94"/>
    </row>
    <row r="120" spans="1:15" ht="14.4" x14ac:dyDescent="0.35">
      <c r="A120" s="19"/>
      <c r="B120" s="21"/>
      <c r="C120" s="22"/>
      <c r="D120" s="35"/>
      <c r="E120" s="35"/>
      <c r="F120" s="35"/>
      <c r="G120" s="36"/>
      <c r="H120" s="19"/>
      <c r="I120" s="19"/>
      <c r="J120" s="96"/>
      <c r="K120" s="94"/>
      <c r="L120" s="94"/>
      <c r="M120" s="94"/>
      <c r="N120" s="94"/>
      <c r="O120" s="94"/>
    </row>
    <row r="121" spans="1:15" ht="14.4" x14ac:dyDescent="0.35">
      <c r="A121" s="19"/>
      <c r="B121" s="21"/>
      <c r="C121" s="22"/>
      <c r="D121" s="35"/>
      <c r="E121" s="35"/>
      <c r="F121" s="35"/>
      <c r="G121" s="36"/>
      <c r="H121" s="19"/>
      <c r="I121" s="19"/>
      <c r="J121" s="96"/>
      <c r="K121" s="94"/>
      <c r="L121" s="94"/>
      <c r="M121" s="94"/>
      <c r="N121" s="94"/>
      <c r="O121" s="94"/>
    </row>
    <row r="122" spans="1:15" ht="14.4" x14ac:dyDescent="0.35">
      <c r="A122" s="19"/>
      <c r="B122" s="21"/>
      <c r="C122" s="22"/>
      <c r="D122" s="35"/>
      <c r="E122" s="35"/>
      <c r="F122" s="35"/>
      <c r="G122" s="36"/>
      <c r="H122" s="19"/>
      <c r="I122" s="19"/>
      <c r="J122" s="96"/>
      <c r="K122" s="94"/>
      <c r="L122" s="94"/>
      <c r="M122" s="94"/>
      <c r="N122" s="94"/>
      <c r="O122" s="94"/>
    </row>
    <row r="123" spans="1:15" ht="14.4" x14ac:dyDescent="0.35">
      <c r="A123" s="19"/>
      <c r="B123" s="21"/>
      <c r="C123" s="22"/>
      <c r="D123" s="35"/>
      <c r="E123" s="35"/>
      <c r="F123" s="35"/>
      <c r="G123" s="36"/>
      <c r="H123" s="19"/>
      <c r="I123" s="19"/>
      <c r="J123" s="96"/>
      <c r="K123" s="94"/>
      <c r="L123" s="94"/>
      <c r="M123" s="94"/>
      <c r="N123" s="94"/>
      <c r="O123" s="94"/>
    </row>
    <row r="124" spans="1:15" ht="14.4" x14ac:dyDescent="0.35">
      <c r="A124" s="19"/>
      <c r="B124" s="21"/>
      <c r="C124" s="22"/>
      <c r="D124" s="35"/>
      <c r="E124" s="35"/>
      <c r="F124" s="35"/>
      <c r="G124" s="36"/>
      <c r="H124" s="19"/>
      <c r="I124" s="19"/>
      <c r="J124" s="96"/>
      <c r="K124" s="94"/>
      <c r="L124" s="94"/>
      <c r="M124" s="94"/>
      <c r="N124" s="94"/>
      <c r="O124" s="94"/>
    </row>
    <row r="125" spans="1:15" ht="14.4" x14ac:dyDescent="0.35">
      <c r="A125" s="19"/>
      <c r="B125" s="21"/>
      <c r="C125" s="22"/>
      <c r="D125" s="35"/>
      <c r="E125" s="35"/>
      <c r="F125" s="35"/>
      <c r="G125" s="36"/>
      <c r="H125" s="19"/>
      <c r="I125" s="19"/>
      <c r="J125" s="96"/>
      <c r="K125" s="94"/>
      <c r="L125" s="94"/>
      <c r="M125" s="94"/>
      <c r="N125" s="94"/>
      <c r="O125" s="94"/>
    </row>
    <row r="126" spans="1:15" ht="14.4" x14ac:dyDescent="0.35">
      <c r="A126" s="19"/>
      <c r="B126" s="22"/>
      <c r="C126" s="22"/>
      <c r="D126" s="35"/>
      <c r="E126" s="35"/>
      <c r="F126" s="35"/>
      <c r="G126" s="36"/>
      <c r="H126" s="19"/>
      <c r="I126" s="19"/>
      <c r="J126" s="22"/>
      <c r="K126" s="22"/>
      <c r="L126" s="22"/>
      <c r="M126" s="22"/>
      <c r="N126" s="22"/>
      <c r="O126" s="22"/>
    </row>
    <row r="127" spans="1:15" ht="14.4" x14ac:dyDescent="0.35">
      <c r="A127" s="19"/>
      <c r="B127" s="22"/>
      <c r="C127" s="22"/>
      <c r="D127" s="35"/>
      <c r="E127" s="35"/>
      <c r="F127" s="35"/>
      <c r="G127" s="36"/>
      <c r="H127" s="19"/>
      <c r="I127" s="19"/>
      <c r="J127" s="22"/>
      <c r="K127" s="22"/>
      <c r="L127" s="22"/>
      <c r="M127" s="22"/>
      <c r="N127" s="22"/>
      <c r="O127" s="22"/>
    </row>
  </sheetData>
  <mergeCells count="9">
    <mergeCell ref="J19:O19"/>
    <mergeCell ref="J20:O125"/>
    <mergeCell ref="B37:I37"/>
    <mergeCell ref="B38:I39"/>
    <mergeCell ref="J1:O1"/>
    <mergeCell ref="B2:G2"/>
    <mergeCell ref="B3:G3"/>
    <mergeCell ref="B4:G4"/>
    <mergeCell ref="J2:O18"/>
  </mergeCells>
  <phoneticPr fontId="9" type="noConversion"/>
  <pageMargins left="0.17" right="0.17" top="0.26" bottom="0.24" header="0.28000000000000003" footer="0.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8194-29BB-4659-A284-1C32201036AA}">
  <dimension ref="A2"/>
  <sheetViews>
    <sheetView tabSelected="1" workbookViewId="0">
      <selection activeCell="A3" sqref="A3"/>
    </sheetView>
  </sheetViews>
  <sheetFormatPr defaultRowHeight="13.2" x14ac:dyDescent="0.25"/>
  <sheetData>
    <row r="2" spans="1:1" x14ac:dyDescent="0.25">
      <c r="A2" s="58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workbookViewId="0">
      <selection activeCell="A14" sqref="A14"/>
    </sheetView>
  </sheetViews>
  <sheetFormatPr defaultRowHeight="13.2" x14ac:dyDescent="0.25"/>
  <cols>
    <col min="1" max="1" width="42.21875" customWidth="1"/>
    <col min="2" max="2" width="11.44140625" customWidth="1"/>
    <col min="3" max="3" width="13.5546875" customWidth="1"/>
    <col min="4" max="4" width="16.77734375" bestFit="1" customWidth="1"/>
    <col min="5" max="9" width="11.77734375" bestFit="1" customWidth="1"/>
  </cols>
  <sheetData>
    <row r="1" spans="1:12" x14ac:dyDescent="0.25">
      <c r="A1" s="44" t="s">
        <v>65</v>
      </c>
    </row>
    <row r="2" spans="1:12" ht="16.95" customHeight="1" x14ac:dyDescent="0.25">
      <c r="A2" s="43" t="s">
        <v>55</v>
      </c>
    </row>
    <row r="3" spans="1:12" ht="14.4" x14ac:dyDescent="0.25">
      <c r="A3" s="108" t="s">
        <v>66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5" spans="1:12" x14ac:dyDescent="0.25">
      <c r="A5" s="44" t="s">
        <v>56</v>
      </c>
      <c r="B5" s="44">
        <v>0</v>
      </c>
      <c r="C5" s="44">
        <v>1</v>
      </c>
      <c r="D5" s="44">
        <v>2</v>
      </c>
      <c r="E5" s="44">
        <v>3</v>
      </c>
      <c r="F5" s="44">
        <v>4</v>
      </c>
      <c r="G5" s="44">
        <v>5</v>
      </c>
      <c r="H5" s="44">
        <v>6</v>
      </c>
      <c r="I5" s="44">
        <v>7</v>
      </c>
      <c r="J5" s="44">
        <v>8</v>
      </c>
      <c r="K5" s="44">
        <v>9</v>
      </c>
      <c r="L5" s="44">
        <v>10</v>
      </c>
    </row>
    <row r="6" spans="1:12" ht="14.4" x14ac:dyDescent="0.25">
      <c r="A6" s="43" t="s">
        <v>57</v>
      </c>
      <c r="B6">
        <v>-77</v>
      </c>
      <c r="C6">
        <v>-4</v>
      </c>
      <c r="D6">
        <v>5</v>
      </c>
      <c r="E6">
        <v>15</v>
      </c>
      <c r="F6">
        <v>20</v>
      </c>
      <c r="G6">
        <v>20</v>
      </c>
      <c r="H6">
        <v>20</v>
      </c>
      <c r="I6">
        <v>25</v>
      </c>
      <c r="J6">
        <v>25</v>
      </c>
      <c r="K6">
        <v>10</v>
      </c>
      <c r="L6">
        <f>11+2</f>
        <v>13</v>
      </c>
    </row>
    <row r="7" spans="1:12" ht="14.4" x14ac:dyDescent="0.25">
      <c r="A7" s="45" t="s">
        <v>53</v>
      </c>
      <c r="B7" s="46">
        <f>NPV(0.1,C6:L6)+B6</f>
        <v>5.878440358998489</v>
      </c>
    </row>
    <row r="9" spans="1:12" ht="14.4" x14ac:dyDescent="0.25">
      <c r="A9" s="45" t="s">
        <v>54</v>
      </c>
      <c r="B9" s="47">
        <f>IRR(B6:L6, 0.1)</f>
        <v>0.11370810842533685</v>
      </c>
    </row>
    <row r="11" spans="1:12" x14ac:dyDescent="0.25">
      <c r="A11" s="44" t="s">
        <v>56</v>
      </c>
      <c r="B11" s="44">
        <v>0</v>
      </c>
      <c r="C11" s="44">
        <v>1</v>
      </c>
      <c r="D11" s="44">
        <v>2</v>
      </c>
      <c r="E11" s="44">
        <v>3</v>
      </c>
      <c r="F11" s="44">
        <v>4</v>
      </c>
      <c r="G11" s="44">
        <v>5</v>
      </c>
      <c r="H11" s="44">
        <v>6</v>
      </c>
      <c r="I11" s="44">
        <v>7</v>
      </c>
      <c r="J11" s="44">
        <v>8</v>
      </c>
      <c r="K11" s="44">
        <v>9</v>
      </c>
      <c r="L11" s="44">
        <v>10</v>
      </c>
    </row>
    <row r="12" spans="1:12" ht="14.4" x14ac:dyDescent="0.25">
      <c r="A12" s="43" t="s">
        <v>57</v>
      </c>
      <c r="B12">
        <v>-77</v>
      </c>
      <c r="C12">
        <v>-4</v>
      </c>
      <c r="D12">
        <v>5</v>
      </c>
      <c r="E12">
        <v>15</v>
      </c>
      <c r="F12">
        <v>20</v>
      </c>
      <c r="G12">
        <v>20</v>
      </c>
      <c r="H12">
        <v>20</v>
      </c>
      <c r="I12">
        <v>25</v>
      </c>
      <c r="J12">
        <v>25</v>
      </c>
      <c r="K12">
        <v>10</v>
      </c>
      <c r="L12">
        <f>11+2</f>
        <v>13</v>
      </c>
    </row>
    <row r="13" spans="1:12" x14ac:dyDescent="0.25">
      <c r="A13" s="24" t="s">
        <v>58</v>
      </c>
      <c r="B13">
        <f>B12</f>
        <v>-77</v>
      </c>
      <c r="C13">
        <f>B13+C12</f>
        <v>-81</v>
      </c>
      <c r="D13">
        <f>C13+D12</f>
        <v>-76</v>
      </c>
      <c r="E13">
        <f>D13+E12</f>
        <v>-61</v>
      </c>
      <c r="F13">
        <f t="shared" ref="F13:L13" si="0">E13+F12</f>
        <v>-41</v>
      </c>
      <c r="G13">
        <f t="shared" si="0"/>
        <v>-21</v>
      </c>
      <c r="H13">
        <f t="shared" si="0"/>
        <v>-1</v>
      </c>
      <c r="I13">
        <f t="shared" si="0"/>
        <v>24</v>
      </c>
      <c r="J13">
        <f t="shared" si="0"/>
        <v>49</v>
      </c>
      <c r="K13">
        <f t="shared" si="0"/>
        <v>59</v>
      </c>
      <c r="L13">
        <f t="shared" si="0"/>
        <v>72</v>
      </c>
    </row>
    <row r="14" spans="1:12" x14ac:dyDescent="0.25">
      <c r="A14" s="24"/>
    </row>
    <row r="15" spans="1:12" x14ac:dyDescent="0.25">
      <c r="A15" s="44" t="s">
        <v>59</v>
      </c>
      <c r="B15" s="44" t="s">
        <v>60</v>
      </c>
      <c r="C15" s="44">
        <f>-$H$13/$I$12*365</f>
        <v>14.6</v>
      </c>
      <c r="D15" s="44" t="s">
        <v>61</v>
      </c>
      <c r="H15" s="44"/>
      <c r="I15" s="44"/>
      <c r="J15" s="44"/>
    </row>
    <row r="16" spans="1:12" x14ac:dyDescent="0.25">
      <c r="B16" s="44"/>
      <c r="C16" s="44">
        <f>-$H$13/$I$12*12</f>
        <v>0.48</v>
      </c>
      <c r="D16" s="44" t="s">
        <v>62</v>
      </c>
      <c r="H16" s="44"/>
      <c r="I16" s="44"/>
      <c r="J16" s="44"/>
    </row>
    <row r="17" spans="1:12" x14ac:dyDescent="0.25">
      <c r="B17" s="44"/>
      <c r="C17" s="44">
        <f>-$H$13/$I$12</f>
        <v>0.04</v>
      </c>
      <c r="D17" s="44" t="s">
        <v>63</v>
      </c>
      <c r="H17" s="44"/>
      <c r="I17" s="44"/>
      <c r="J17" s="44"/>
    </row>
    <row r="20" spans="1:12" ht="14.4" x14ac:dyDescent="0.25">
      <c r="A20" s="108" t="s">
        <v>67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</row>
    <row r="22" spans="1:12" x14ac:dyDescent="0.25">
      <c r="A22" s="44" t="s">
        <v>56</v>
      </c>
      <c r="B22" s="44">
        <v>0</v>
      </c>
      <c r="C22" s="44">
        <v>1</v>
      </c>
      <c r="D22" s="44">
        <v>2</v>
      </c>
      <c r="E22" s="44">
        <v>3</v>
      </c>
      <c r="F22" s="44">
        <v>4</v>
      </c>
      <c r="G22" s="44">
        <v>5</v>
      </c>
      <c r="H22" s="44">
        <v>6</v>
      </c>
      <c r="I22" s="44">
        <v>7</v>
      </c>
      <c r="J22" s="44">
        <v>8</v>
      </c>
      <c r="K22" s="44">
        <v>9</v>
      </c>
      <c r="L22" s="44">
        <v>10</v>
      </c>
    </row>
    <row r="23" spans="1:12" ht="14.4" x14ac:dyDescent="0.25">
      <c r="A23" s="43" t="s">
        <v>57</v>
      </c>
      <c r="B23">
        <v>-135</v>
      </c>
      <c r="C23">
        <v>-5</v>
      </c>
      <c r="D23">
        <v>-1</v>
      </c>
      <c r="E23">
        <v>10</v>
      </c>
      <c r="F23">
        <v>15</v>
      </c>
      <c r="G23">
        <v>15</v>
      </c>
      <c r="H23">
        <v>20</v>
      </c>
      <c r="I23">
        <v>20</v>
      </c>
      <c r="J23">
        <v>20</v>
      </c>
      <c r="K23">
        <v>25</v>
      </c>
      <c r="L23">
        <f>15-1.5</f>
        <v>13.5</v>
      </c>
    </row>
    <row r="24" spans="1:12" ht="14.4" x14ac:dyDescent="0.25">
      <c r="A24" s="45" t="s">
        <v>53</v>
      </c>
      <c r="B24" s="46">
        <f>NPV(0.1,C23:L23)+B23</f>
        <v>-66.609667704572004</v>
      </c>
    </row>
    <row r="26" spans="1:12" ht="14.4" x14ac:dyDescent="0.25">
      <c r="A26" s="45" t="s">
        <v>54</v>
      </c>
      <c r="B26" s="47">
        <f>IRR(B23:L23, 0.1)</f>
        <v>-2.6354083980250076E-3</v>
      </c>
    </row>
    <row r="28" spans="1:12" x14ac:dyDescent="0.25">
      <c r="A28" s="44" t="s">
        <v>56</v>
      </c>
      <c r="B28" s="44">
        <v>0</v>
      </c>
      <c r="C28" s="44">
        <v>1</v>
      </c>
      <c r="D28" s="44">
        <v>2</v>
      </c>
      <c r="E28" s="44">
        <v>3</v>
      </c>
      <c r="F28" s="44">
        <v>4</v>
      </c>
      <c r="G28" s="44">
        <v>5</v>
      </c>
      <c r="H28" s="44">
        <v>6</v>
      </c>
      <c r="I28" s="44">
        <v>7</v>
      </c>
      <c r="J28" s="44">
        <v>8</v>
      </c>
      <c r="K28" s="44">
        <v>9</v>
      </c>
      <c r="L28" s="44">
        <v>10</v>
      </c>
    </row>
    <row r="29" spans="1:12" ht="14.4" x14ac:dyDescent="0.25">
      <c r="A29" s="43" t="s">
        <v>57</v>
      </c>
      <c r="B29">
        <v>-135</v>
      </c>
      <c r="C29">
        <v>-5</v>
      </c>
      <c r="D29">
        <v>-1</v>
      </c>
      <c r="E29">
        <v>10</v>
      </c>
      <c r="F29">
        <v>15</v>
      </c>
      <c r="G29">
        <v>15</v>
      </c>
      <c r="H29">
        <v>20</v>
      </c>
      <c r="I29">
        <v>20</v>
      </c>
      <c r="J29">
        <v>20</v>
      </c>
      <c r="K29">
        <v>25</v>
      </c>
      <c r="L29">
        <f>15-1.5</f>
        <v>13.5</v>
      </c>
    </row>
    <row r="30" spans="1:12" x14ac:dyDescent="0.25">
      <c r="A30" s="24" t="s">
        <v>58</v>
      </c>
      <c r="B30">
        <f>B29</f>
        <v>-135</v>
      </c>
      <c r="C30">
        <f t="shared" ref="C30:L30" si="1">B30+C29</f>
        <v>-140</v>
      </c>
      <c r="D30">
        <f t="shared" si="1"/>
        <v>-141</v>
      </c>
      <c r="E30">
        <f t="shared" si="1"/>
        <v>-131</v>
      </c>
      <c r="F30">
        <f t="shared" si="1"/>
        <v>-116</v>
      </c>
      <c r="G30">
        <f t="shared" si="1"/>
        <v>-101</v>
      </c>
      <c r="H30">
        <f t="shared" si="1"/>
        <v>-81</v>
      </c>
      <c r="I30">
        <f t="shared" si="1"/>
        <v>-61</v>
      </c>
      <c r="J30">
        <f t="shared" si="1"/>
        <v>-41</v>
      </c>
      <c r="K30">
        <f t="shared" si="1"/>
        <v>-16</v>
      </c>
      <c r="L30">
        <f t="shared" si="1"/>
        <v>-2.5</v>
      </c>
    </row>
    <row r="31" spans="1:12" x14ac:dyDescent="0.25">
      <c r="A31" s="24"/>
    </row>
    <row r="32" spans="1:12" x14ac:dyDescent="0.25">
      <c r="A32" s="44" t="s">
        <v>59</v>
      </c>
      <c r="B32" s="44" t="s">
        <v>64</v>
      </c>
      <c r="I32" s="44"/>
      <c r="J32" s="44"/>
    </row>
    <row r="33" spans="8:10" x14ac:dyDescent="0.25">
      <c r="H33" s="44"/>
      <c r="I33" s="44"/>
      <c r="J33" s="44"/>
    </row>
  </sheetData>
  <mergeCells count="2">
    <mergeCell ref="A3:L3"/>
    <mergeCell ref="A20:L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BC582634D85478A37DBF5E33C48EA" ma:contentTypeVersion="13" ma:contentTypeDescription="Create a new document." ma:contentTypeScope="" ma:versionID="2614c446e8cfffc5086ab47e48d9f287">
  <xsd:schema xmlns:xsd="http://www.w3.org/2001/XMLSchema" xmlns:xs="http://www.w3.org/2001/XMLSchema" xmlns:p="http://schemas.microsoft.com/office/2006/metadata/properties" xmlns:ns3="220b8d5d-1ab7-47a5-81bb-3ff09103559d" xmlns:ns4="cc2aefb3-148d-4155-9c2b-002fe85b3dca" targetNamespace="http://schemas.microsoft.com/office/2006/metadata/properties" ma:root="true" ma:fieldsID="6080f76b43465ed11bcc6a83566ae3a0" ns3:_="" ns4:_="">
    <xsd:import namespace="220b8d5d-1ab7-47a5-81bb-3ff09103559d"/>
    <xsd:import namespace="cc2aefb3-148d-4155-9c2b-002fe85b3d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b8d5d-1ab7-47a5-81bb-3ff091035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efb3-148d-4155-9c2b-002fe85b3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94520-EB9F-4D76-9B3E-3F8E6B1BC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b8d5d-1ab7-47a5-81bb-3ff09103559d"/>
    <ds:schemaRef ds:uri="cc2aefb3-148d-4155-9c2b-002fe85b3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1060EC-D672-4DBA-933F-0C13F9C774D2}">
  <ds:schemaRefs>
    <ds:schemaRef ds:uri="220b8d5d-1ab7-47a5-81bb-3ff09103559d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cc2aefb3-148d-4155-9c2b-002fe85b3dc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0FEDE40-19AF-49BD-B660-79A472AE6D4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540ad-24f6-4603-bebb-fc2239ec787a}" enabled="1" method="Privileged" siteId="{fdade0c4-3fea-4320-ae53-1a1742aeff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Financial Statements</vt:lpstr>
      <vt:lpstr>Ratios</vt:lpstr>
      <vt:lpstr>NPV, IRR</vt:lpstr>
      <vt:lpstr>Wesfarmers Example</vt:lpstr>
    </vt:vector>
  </TitlesOfParts>
  <Company>Dept of Public 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emma.biggs</dc:creator>
  <cp:lastModifiedBy>Sam Sutton | EAA</cp:lastModifiedBy>
  <cp:lastPrinted>2012-05-21T22:10:04Z</cp:lastPrinted>
  <dcterms:created xsi:type="dcterms:W3CDTF">2012-04-30T01:21:48Z</dcterms:created>
  <dcterms:modified xsi:type="dcterms:W3CDTF">2025-12-07T07:30:15Z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0x010100CA9BC582634D85478A37DBF5E33C48EA</vt:lpwstr>
  </property>
</Properties>
</file>